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galio TOP/2024/Birželis/2024 06 14-16/"/>
    </mc:Choice>
  </mc:AlternateContent>
  <xr:revisionPtr revIDLastSave="1777" documentId="8_{9E81D129-A192-422B-80DD-079B08BE742B}" xr6:coauthVersionLast="47" xr6:coauthVersionMax="47" xr10:uidLastSave="{37AC8C3C-E30C-416D-A324-7AF9CE0821B4}"/>
  <bookViews>
    <workbookView xWindow="-120" yWindow="-120" windowWidth="29040" windowHeight="15840" xr2:uid="{00000000-000D-0000-FFFF-FFFF00000000}"/>
  </bookViews>
  <sheets>
    <sheet name="06.14-06.16" sheetId="5" r:id="rId1"/>
    <sheet name="06.07-06.09 " sheetId="4" r:id="rId2"/>
    <sheet name="05.31-06.0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5" l="1"/>
  <c r="D34" i="5"/>
  <c r="I18" i="5" l="1"/>
  <c r="I3" i="5" l="1"/>
  <c r="I33" i="5" l="1"/>
  <c r="F31" i="5"/>
  <c r="F27" i="5"/>
  <c r="F4" i="5"/>
  <c r="F6" i="5"/>
  <c r="I17" i="5"/>
  <c r="I32" i="5" l="1"/>
  <c r="I14" i="5" l="1"/>
  <c r="I30" i="5"/>
  <c r="F30" i="5"/>
  <c r="I22" i="5"/>
  <c r="F22" i="5"/>
  <c r="I24" i="5"/>
  <c r="F24" i="5"/>
  <c r="I28" i="5"/>
  <c r="F28" i="5"/>
  <c r="I29" i="5"/>
  <c r="F29" i="5"/>
  <c r="I27" i="5"/>
  <c r="I31" i="5"/>
  <c r="I26" i="5"/>
  <c r="F26" i="5"/>
  <c r="I20" i="5"/>
  <c r="F20" i="5"/>
  <c r="I19" i="5"/>
  <c r="F19" i="5"/>
  <c r="I15" i="5"/>
  <c r="F15" i="5"/>
  <c r="I11" i="5"/>
  <c r="F11" i="5"/>
  <c r="I12" i="5"/>
  <c r="F12" i="5"/>
  <c r="I13" i="5"/>
  <c r="F13" i="5"/>
  <c r="I9" i="5"/>
  <c r="F9" i="5"/>
  <c r="I8" i="5"/>
  <c r="F8" i="5"/>
  <c r="I7" i="5"/>
  <c r="F7" i="5"/>
  <c r="I10" i="5"/>
  <c r="F10" i="5"/>
  <c r="I6" i="5"/>
  <c r="I4" i="5"/>
  <c r="I5" i="5"/>
  <c r="F5" i="5"/>
  <c r="I22" i="4"/>
  <c r="F34" i="5" l="1"/>
  <c r="I14" i="4"/>
  <c r="I33" i="4"/>
  <c r="D40" i="4"/>
  <c r="F10" i="4" l="1"/>
  <c r="F27" i="4" l="1"/>
  <c r="I23" i="4"/>
  <c r="I21" i="4"/>
  <c r="I35" i="4" l="1"/>
  <c r="I26" i="4"/>
  <c r="I24" i="4" l="1"/>
  <c r="I5" i="4"/>
  <c r="I4" i="4"/>
  <c r="F18" i="4" l="1"/>
  <c r="F30" i="4"/>
  <c r="I36" i="4"/>
  <c r="I38" i="4"/>
  <c r="I12" i="4" l="1"/>
  <c r="F16" i="4" l="1"/>
  <c r="F34" i="4" l="1"/>
  <c r="F29" i="4"/>
  <c r="I19" i="4"/>
  <c r="I25" i="4"/>
  <c r="I20" i="4"/>
  <c r="G40" i="4"/>
  <c r="F40" i="4"/>
  <c r="F39" i="4"/>
  <c r="I37" i="4"/>
  <c r="F37" i="4"/>
  <c r="I27" i="4"/>
  <c r="I29" i="4"/>
  <c r="I31" i="4"/>
  <c r="F31" i="4"/>
  <c r="I32" i="4"/>
  <c r="F32" i="4"/>
  <c r="I16" i="4"/>
  <c r="I30" i="4"/>
  <c r="I18" i="4"/>
  <c r="I17" i="4"/>
  <c r="F17" i="4"/>
  <c r="I15" i="4"/>
  <c r="F15" i="4"/>
  <c r="I11" i="4"/>
  <c r="F11" i="4"/>
  <c r="I13" i="4"/>
  <c r="F13" i="4"/>
  <c r="I10" i="4"/>
  <c r="I9" i="4"/>
  <c r="F9" i="4"/>
  <c r="I6" i="4"/>
  <c r="F6" i="4"/>
  <c r="I8" i="4"/>
  <c r="F8" i="4"/>
  <c r="I7" i="4"/>
  <c r="F7" i="4"/>
  <c r="I3" i="4"/>
  <c r="F3" i="4"/>
  <c r="G29" i="3"/>
  <c r="D29" i="3"/>
  <c r="F26" i="3"/>
  <c r="F27" i="3"/>
  <c r="F28" i="3"/>
  <c r="F23" i="3"/>
  <c r="F24" i="3"/>
  <c r="F18" i="3"/>
  <c r="F10" i="3"/>
  <c r="I19" i="3"/>
  <c r="I20" i="3"/>
  <c r="I21" i="3"/>
  <c r="I22" i="3"/>
  <c r="I23" i="3"/>
  <c r="I24" i="3"/>
  <c r="I25" i="3"/>
  <c r="I26" i="3"/>
  <c r="F3" i="3" l="1"/>
  <c r="I16" i="3" l="1"/>
  <c r="F9" i="3"/>
  <c r="F4" i="3"/>
  <c r="I10" i="3"/>
  <c r="I18" i="3"/>
  <c r="F29" i="3" l="1"/>
  <c r="F25" i="3"/>
  <c r="I8" i="3"/>
  <c r="I15" i="3"/>
  <c r="I17" i="3"/>
  <c r="F17" i="3"/>
  <c r="I13" i="3"/>
  <c r="F13" i="3"/>
  <c r="I12" i="3"/>
  <c r="F12" i="3"/>
  <c r="I14" i="3"/>
  <c r="I6" i="3"/>
  <c r="F6" i="3"/>
  <c r="I7" i="3"/>
  <c r="F7" i="3"/>
  <c r="I9" i="3"/>
  <c r="I5" i="3"/>
  <c r="F5" i="3"/>
  <c r="I4" i="3"/>
  <c r="I3" i="3"/>
</calcChain>
</file>

<file path=xl/sharedStrings.xml><?xml version="1.0" encoding="utf-8"?>
<sst xmlns="http://schemas.openxmlformats.org/spreadsheetml/2006/main" count="396" uniqueCount="98">
  <si>
    <t>Filmas 
(Movie)</t>
  </si>
  <si>
    <t>Pajamos 
(GBO)</t>
  </si>
  <si>
    <t>Pakitimas
(Change)</t>
  </si>
  <si>
    <t>Žiūrovų sk. 
(ADM)</t>
  </si>
  <si>
    <t>Seansų sk. 
(Show count)</t>
  </si>
  <si>
    <t>Rodymo savaitė
(Week on screen)</t>
  </si>
  <si>
    <t>Bendros pajamos 
(Total GBO)</t>
  </si>
  <si>
    <t>Platintojas 
(Distributor)</t>
  </si>
  <si>
    <t>Premjeros data 
(Release date)</t>
  </si>
  <si>
    <t>Bendras žiūrovų sk.
(Total ADM)</t>
  </si>
  <si>
    <t>Kopijų sk. 
(DCO count)</t>
  </si>
  <si>
    <t>ACME Film</t>
  </si>
  <si>
    <t>ACME Film / WB</t>
  </si>
  <si>
    <t>Garsų pasaulio įrašai</t>
  </si>
  <si>
    <t>Adastra Cinema</t>
  </si>
  <si>
    <t>-</t>
  </si>
  <si>
    <t>Lankomumo vid.
(Average ADM)</t>
  </si>
  <si>
    <t>N</t>
  </si>
  <si>
    <t>Theatrical Film Distribution / WDSMPI</t>
  </si>
  <si>
    <t>Travolta</t>
  </si>
  <si>
    <t>Pajamos 
praeita sav.
(GBO LW)</t>
  </si>
  <si>
    <t>#</t>
  </si>
  <si>
    <t>#
LW</t>
  </si>
  <si>
    <t>Europos kinas</t>
  </si>
  <si>
    <t xml:space="preserve"> </t>
  </si>
  <si>
    <t>Garfildas (Garfield)</t>
  </si>
  <si>
    <t>Furioza: Pašėlusio Makso saga (Furiosa: A Mad Max Saga)</t>
  </si>
  <si>
    <t>Nepažįstamieji: Pirma dalis (The Strangers: Chapter 1)</t>
  </si>
  <si>
    <t xml:space="preserve">Beždžionių planetos karalystė (Kingdom of the Planet of the Apes) </t>
  </si>
  <si>
    <t>Mirties korta (Tarot)</t>
  </si>
  <si>
    <t>Kaskadininkas (The Fall Guy)</t>
  </si>
  <si>
    <t>Varžovai (Challengers)</t>
  </si>
  <si>
    <t>Kung Fu Panda 4</t>
  </si>
  <si>
    <t>Kažkas ten yra (Something in the Water)</t>
  </si>
  <si>
    <t>Drakonų sergėtoja (Dragonkeeper)</t>
  </si>
  <si>
    <t>Rašytojas (The Writer)</t>
  </si>
  <si>
    <t>Mėnesinės (Periodical)</t>
  </si>
  <si>
    <t>Nedžentelmeniško karo ministerija (The Ministry of Ungentlemanly Warfare)</t>
  </si>
  <si>
    <t>Kaimiečiai (Chlopi)</t>
  </si>
  <si>
    <t>Interesų zona (The Zone of Interest)</t>
  </si>
  <si>
    <t>Keistuolė Betė (My Freaky Family)</t>
  </si>
  <si>
    <t>Back To Black</t>
  </si>
  <si>
    <t>Monstras (Monster)</t>
  </si>
  <si>
    <t xml:space="preserve">ACME Film / SONY </t>
  </si>
  <si>
    <t>Dukine Film Distribution / Paramount Pictures</t>
  </si>
  <si>
    <t>Dukine Film Distribution / Universal Pictures</t>
  </si>
  <si>
    <t>Naratyvas</t>
  </si>
  <si>
    <t>Greta Garbo Films</t>
  </si>
  <si>
    <t>Žiogas ir Antuanetė (Cricket &amp; Antoinette)</t>
  </si>
  <si>
    <t>Nakties skerdikas (Wake Up)</t>
  </si>
  <si>
    <t>Gegužės 31– birželio 2 d. Lietuvos kino teatruose rodytų filmų topas
May 31–June 2 Lithuanian top</t>
  </si>
  <si>
    <t>Nematomi draugai (IF: Imaginary Friends)</t>
  </si>
  <si>
    <t>Hit Man</t>
  </si>
  <si>
    <t>Detektyvas Sanis</t>
  </si>
  <si>
    <t>Mauricijus puikusis (Amazing Maurice)</t>
  </si>
  <si>
    <t xml:space="preserve">Prasti reikalai </t>
  </si>
  <si>
    <t>Raganosis Rino (Thabo And The Rhino Case)</t>
  </si>
  <si>
    <t>Theatrical Film Distribution  / Disney</t>
  </si>
  <si>
    <t>146 231 €</t>
  </si>
  <si>
    <t>Total (26)</t>
  </si>
  <si>
    <t>Birželio 7–9 d. Lietuvos kino teatruose rodytų filmų topas
June 7–9 Lithuanian top</t>
  </si>
  <si>
    <t>145 669 €</t>
  </si>
  <si>
    <t>Petsi Iš Argo (Argonuts)</t>
  </si>
  <si>
    <t>Greiti ir pūkuoti (Rally Road Racers)</t>
  </si>
  <si>
    <t>Kauliuko metimas (Breaking point)</t>
  </si>
  <si>
    <t>Viskas bus kitaip (Everything Will Change)</t>
  </si>
  <si>
    <t>Kryčio anatomija (Anatomy of a Fall)</t>
  </si>
  <si>
    <t>Toro (Mandibules)</t>
  </si>
  <si>
    <t>Pašėlę vyrukai: viskas arba nieko (Bad Boys: Ride Or Die)</t>
  </si>
  <si>
    <t>Stebėtojai (The Watchers)</t>
  </si>
  <si>
    <t>Godzila ir Kongas. Nauja imperija (Godzilla x Kong: The New Empire)</t>
  </si>
  <si>
    <t>Drugelio Širdis</t>
  </si>
  <si>
    <t>Gurmaniška aistra (Pot au Feu de Dodin Bouffant)</t>
  </si>
  <si>
    <t>–</t>
  </si>
  <si>
    <t>Prasti reikalai (Poor Things)</t>
  </si>
  <si>
    <t>Lukas (Luca)</t>
  </si>
  <si>
    <t>Svajonių atostogos (The Holdovers)</t>
  </si>
  <si>
    <t>Irklais per Atlantą</t>
  </si>
  <si>
    <t>Valujavičiaus kelionės</t>
  </si>
  <si>
    <t>Apsinuoginusi mūza (Bonnard: Pierre &amp; Marthe)</t>
  </si>
  <si>
    <t>Best Film</t>
  </si>
  <si>
    <t>Stebuklų knyga (La chambre des merveilles)</t>
  </si>
  <si>
    <t>Marija Montesori (La nouvelle femme)</t>
  </si>
  <si>
    <t>Total (37)</t>
  </si>
  <si>
    <t>Birželio 14–16 d. Lietuvos kino teatruose rodytų filmų topas
June 14–16 Lithuanian top</t>
  </si>
  <si>
    <t>Praeitą vasarą (L’Ete Dernier)</t>
  </si>
  <si>
    <t>Estinfilm</t>
  </si>
  <si>
    <t>What the Finn – Summer of Surprises (Kannawoniwasein!)</t>
  </si>
  <si>
    <t>Unlimited Media OÜ</t>
  </si>
  <si>
    <t>Parko stebuklai (The Inseparables)</t>
  </si>
  <si>
    <t>Sparnuoti herojai (Super Wings the Movie: Maximum Speed)</t>
  </si>
  <si>
    <t>Išvirkščias pasaulis 2 (Inside Out 2)</t>
  </si>
  <si>
    <t>Laisvės garsas (Sound of Freedom)</t>
  </si>
  <si>
    <t>Theatrical Film Distribution</t>
  </si>
  <si>
    <t>Sapnų scenarijus (Dream Scenario)</t>
  </si>
  <si>
    <t>Tu man nieko neprimeni</t>
  </si>
  <si>
    <t>Total (31)</t>
  </si>
  <si>
    <t>210 579 €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</si>
</sst>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;;;"/>
    <numFmt numFmtId="165" formatCode="#,##0\ &quot;€&quot;"/>
    <numFmt numFmtId="166" formatCode="yyyy/mm/dd;@"/>
  </numFmts>
  <fonts count="7" x14ac:knownFonts="1">
    <font>
      <sz val="9"/>
      <color theme="1"/>
      <name val="Arial"/>
      <family val="2"/>
      <charset val="186"/>
    </font>
    <font>
      <sz val="9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sz val="11"/>
      <color theme="1"/>
      <name val="Calibri"/>
      <family val="2"/>
      <scheme val="minor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5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5" fontId="6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/>
    <xf numFmtId="165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0" fontId="1" fillId="0" borderId="0" xfId="0" applyNumberFormat="1" applyFont="1"/>
    <xf numFmtId="165" fontId="1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wrapText="1"/>
    </xf>
    <xf numFmtId="164" fontId="6" fillId="3" borderId="2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center" wrapText="1"/>
    </xf>
    <xf numFmtId="165" fontId="6" fillId="3" borderId="2" xfId="0" applyNumberFormat="1" applyFont="1" applyFill="1" applyBorder="1" applyAlignment="1">
      <alignment horizontal="center" wrapText="1"/>
    </xf>
    <xf numFmtId="10" fontId="6" fillId="3" borderId="2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0" fontId="5" fillId="3" borderId="0" xfId="0" applyFont="1" applyFill="1"/>
    <xf numFmtId="0" fontId="5" fillId="3" borderId="0" xfId="0" applyFont="1" applyFill="1" applyAlignment="1">
      <alignment horizontal="left" vertical="center"/>
    </xf>
    <xf numFmtId="165" fontId="5" fillId="3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165" fontId="5" fillId="3" borderId="0" xfId="0" applyNumberFormat="1" applyFont="1" applyFill="1"/>
    <xf numFmtId="1" fontId="6" fillId="3" borderId="2" xfId="0" applyNumberFormat="1" applyFont="1" applyFill="1" applyBorder="1" applyAlignment="1">
      <alignment horizontal="center" wrapText="1"/>
    </xf>
    <xf numFmtId="1" fontId="6" fillId="3" borderId="0" xfId="0" applyNumberFormat="1" applyFont="1" applyFill="1" applyAlignment="1">
      <alignment horizontal="center" vertical="center"/>
    </xf>
    <xf numFmtId="1" fontId="1" fillId="0" borderId="0" xfId="0" applyNumberFormat="1" applyFont="1"/>
    <xf numFmtId="1" fontId="5" fillId="3" borderId="0" xfId="0" applyNumberFormat="1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 2 4" xfId="1" xr:uid="{00000000-0005-0000-0000-000001000000}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D1E7D8"/>
          <bgColor theme="8" tint="0.79998168889431442"/>
        </patternFill>
      </fill>
    </dxf>
    <dxf>
      <fill>
        <patternFill>
          <bgColor theme="4" tint="0.79998168889431442"/>
        </patternFill>
      </fill>
    </dxf>
  </dxfs>
  <tableStyles count="2" defaultTableStyle="TableStyleMedium2" defaultPivotStyle="PivotStyleLight16">
    <tableStyle name="Table Style 1" pivot="0" count="1" xr9:uid="{0EEDF895-ABA7-4BDC-BFB1-553B25394E7D}">
      <tableStyleElement type="wholeTable" dxfId="103"/>
    </tableStyle>
    <tableStyle name="Table Style 2" pivot="0" count="1" xr9:uid="{27931E3F-712C-485E-A1F4-53DFE01A40F1}">
      <tableStyleElement type="wholeTable" dxfId="102"/>
    </tableStyle>
  </tableStyles>
  <colors>
    <mruColors>
      <color rgb="FFE7F5F0"/>
      <color rgb="FFE8EEF8"/>
      <color rgb="FFEDF7F7"/>
      <color rgb="FFDDEDEF"/>
      <color rgb="FFD1E7D8"/>
      <color rgb="FFDEEEE3"/>
      <color rgb="FFD6EADC"/>
      <color rgb="FFBFD3C5"/>
      <color rgb="FFC9E5CE"/>
      <color rgb="FFD4E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5D93F67-C9ED-4E64-9551-6E86A71B04ED}" name="Table13234" displayName="Table13234" ref="A2:O34" totalsRowCount="1" headerRowDxfId="33" dataDxfId="32" totalsRowDxfId="31" headerRowBorderDxfId="30">
  <autoFilter ref="A2:O33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33">
    <sortCondition descending="1" ref="D3:D33"/>
  </sortState>
  <tableColumns count="15">
    <tableColumn id="1" xr3:uid="{85D6CACE-CD83-436B-A4CE-D9DD268C0363}" name="#" totalsRowLabel=" " dataDxfId="29" totalsRowDxfId="14"/>
    <tableColumn id="2" xr3:uid="{4E4FEAC9-1978-43CB-93AB-39422FFA9E16}" name="#_x000a_LW" totalsRowLabel=" " dataDxfId="28" totalsRowDxfId="13"/>
    <tableColumn id="3" xr3:uid="{48302C2B-345B-4F89-A9D3-661C9B240DD3}" name="Filmas _x000a_(Movie)" totalsRowLabel="Total (31)" dataDxfId="27" totalsRowDxfId="12"/>
    <tableColumn id="4" xr3:uid="{0DA94864-DF13-409F-892E-654351B078BB}" name="Pajamos _x000a_(GBO)" totalsRowFunction="sum" dataDxfId="26" totalsRowDxfId="11"/>
    <tableColumn id="5" xr3:uid="{82F8F2CA-52C7-4ACB-BB61-4B541DA0D914}" name="Pajamos _x000a_praeita sav._x000a_(GBO LW)" totalsRowLabel="210 579 €" dataDxfId="25" totalsRowDxfId="10"/>
    <tableColumn id="6" xr3:uid="{CC793E3D-1B09-420C-AC81-505E5480F090}" name="Pakitimas_x000a_(Change)" totalsRowFunction="custom" dataDxfId="24" totalsRowDxfId="9">
      <calculatedColumnFormula>(D3-E3)/E3</calculatedColumnFormula>
      <totalsRowFormula>(D34-E34)/E34</totalsRowFormula>
    </tableColumn>
    <tableColumn id="7" xr3:uid="{FF7E2946-9763-4148-BFBB-A05127A1188B}" name="Žiūrovų sk. _x000a_(ADM)" totalsRowFunction="sum" dataDxfId="23" totalsRowDxfId="8"/>
    <tableColumn id="8" xr3:uid="{F17EF21B-FA6B-49D8-94D4-15EA3826D871}" name="Seansų sk. _x000a_(Show count)" dataDxfId="22" totalsRowDxfId="7"/>
    <tableColumn id="9" xr3:uid="{ADE618D3-F824-43E6-8574-C7BBA390E4AE}" name="Lankomumo vid._x000a_(Average ADM)" dataDxfId="21" totalsRowDxfId="6">
      <calculatedColumnFormula>G3/H3</calculatedColumnFormula>
    </tableColumn>
    <tableColumn id="10" xr3:uid="{D3EFE352-33C9-44E1-9AFA-6BDB65472EBC}" name="Kopijų sk. _x000a_(DCO count)" dataDxfId="20" totalsRowDxfId="5"/>
    <tableColumn id="11" xr3:uid="{D51A2E4B-EDAC-4788-A744-36A72A2E57AB}" name="Rodymo savaitė_x000a_(Week on screen)" dataDxfId="19" totalsRowDxfId="4"/>
    <tableColumn id="12" xr3:uid="{53D28650-83B6-4110-B8B0-68E406499AC9}" name="Bendros pajamos _x000a_(Total GBO)" dataDxfId="18" totalsRowDxfId="3"/>
    <tableColumn id="13" xr3:uid="{B924A48E-B1AA-44B0-86A9-A501EFC03D16}" name="Bendras žiūrovų sk._x000a_(Total ADM)" dataDxfId="17" totalsRowDxfId="2"/>
    <tableColumn id="14" xr3:uid="{513E92DC-A29F-46AC-9976-A7A26FCB93A9}" name="Premjeros data _x000a_(Release date)" dataDxfId="16" totalsRowDxfId="1"/>
    <tableColumn id="15" xr3:uid="{A3A0E9B0-806A-4934-BA78-B0E787AA9E39}" name="Platintojas _x000a_(Distributor)" totalsRowLabel=" " dataDxfId="15" totalsRow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67B42D-3514-496B-9990-81D3DF6F9B12}" name="Table1323" displayName="Table1323" ref="A2:O40" totalsRowCount="1" headerRowDxfId="101" dataDxfId="99" totalsRowDxfId="98" headerRowBorderDxfId="100">
  <autoFilter ref="A2:O39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39">
    <sortCondition descending="1" ref="D3:D39"/>
  </sortState>
  <tableColumns count="15">
    <tableColumn id="1" xr3:uid="{CEB02A16-7C52-4C89-8C81-6BA98AAF6CCC}" name="#" totalsRowLabel=" " dataDxfId="97" totalsRowDxfId="96"/>
    <tableColumn id="2" xr3:uid="{6A3BDF97-9D57-4CFE-A49E-EFA76A652E0B}" name="#_x000a_LW" totalsRowLabel=" " dataDxfId="95" totalsRowDxfId="94"/>
    <tableColumn id="3" xr3:uid="{05095485-033C-487A-A8C0-C91ADB77DDA3}" name="Filmas _x000a_(Movie)" totalsRowLabel="Total (37)" dataDxfId="93" totalsRowDxfId="92"/>
    <tableColumn id="4" xr3:uid="{4FA48A43-6ACC-44EE-AC02-E4A961BEC8F9}" name="Pajamos _x000a_(GBO)" totalsRowFunction="sum" dataDxfId="91" totalsRowDxfId="90"/>
    <tableColumn id="5" xr3:uid="{0CC1FDB4-8675-4B55-AFE7-4D6D795B9F2B}" name="Pajamos _x000a_praeita sav._x000a_(GBO LW)" totalsRowLabel="145 669 €" dataDxfId="89" totalsRowDxfId="88"/>
    <tableColumn id="6" xr3:uid="{CEA47137-3DB6-4B3E-B4C4-5FA7A4AFB3A4}" name="Pakitimas_x000a_(Change)" totalsRowFunction="custom" dataDxfId="87" totalsRowDxfId="86">
      <calculatedColumnFormula>(D3-E3)/E3</calculatedColumnFormula>
      <totalsRowFormula>(D40-E40)/E40</totalsRowFormula>
    </tableColumn>
    <tableColumn id="7" xr3:uid="{FF6ECC81-54CA-4B17-B68C-8797C84779C2}" name="Žiūrovų sk. _x000a_(ADM)" totalsRowFunction="sum" dataDxfId="85" totalsRowDxfId="84"/>
    <tableColumn id="8" xr3:uid="{99F70A8D-5247-402F-A00D-D05C7251E3CE}" name="Seansų sk. _x000a_(Show count)" dataDxfId="83" totalsRowDxfId="82"/>
    <tableColumn id="9" xr3:uid="{3A0228C9-106F-4105-AC90-5D540E0B90BB}" name="Lankomumo vid._x000a_(Average ADM)" dataDxfId="81" totalsRowDxfId="80">
      <calculatedColumnFormula>G3/H3</calculatedColumnFormula>
    </tableColumn>
    <tableColumn id="10" xr3:uid="{75B187EA-DF59-4020-9DF8-839566DFA3F3}" name="Kopijų sk. _x000a_(DCO count)" dataDxfId="79" totalsRowDxfId="78"/>
    <tableColumn id="11" xr3:uid="{B95C394B-B488-486B-837C-41FC1A719F11}" name="Rodymo savaitė_x000a_(Week on screen)" dataDxfId="77" totalsRowDxfId="76"/>
    <tableColumn id="12" xr3:uid="{89B4F99E-AE9F-47D6-A9CF-985A6D965312}" name="Bendros pajamos _x000a_(Total GBO)" dataDxfId="75" totalsRowDxfId="74"/>
    <tableColumn id="13" xr3:uid="{4ED8ABB9-1883-4C8D-AA3E-871BD0D70A48}" name="Bendras žiūrovų sk._x000a_(Total ADM)" dataDxfId="73" totalsRowDxfId="72"/>
    <tableColumn id="14" xr3:uid="{3437B874-3E5D-4D12-8739-2723DB44D690}" name="Premjeros data _x000a_(Release date)" dataDxfId="71" totalsRowDxfId="70"/>
    <tableColumn id="15" xr3:uid="{89B51F05-9E21-4DD9-8D5D-13B5630535D8}" name="Platintojas _x000a_(Distributor)" totalsRowLabel=" " dataDxfId="69" totalsRowDxfId="68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28A846-C6A7-4D0A-92C9-293C71DDD00B}" name="Table132" displayName="Table132" ref="A2:O29" totalsRowCount="1" headerRowDxfId="67" dataDxfId="65" totalsRowDxfId="64" headerRowBorderDxfId="66">
  <autoFilter ref="A2:O28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28">
    <sortCondition descending="1" ref="D3:D28"/>
  </sortState>
  <tableColumns count="15">
    <tableColumn id="1" xr3:uid="{B4688AC5-01E8-42FD-870C-BCF5577C432E}" name="#" totalsRowLabel=" " dataDxfId="63" totalsRowDxfId="62"/>
    <tableColumn id="2" xr3:uid="{B3454D60-6D2E-4DF6-A511-09C0BF28D47C}" name="#_x000a_LW" dataDxfId="61" totalsRowDxfId="60"/>
    <tableColumn id="3" xr3:uid="{43C0A685-7248-48AF-B5D4-FCB8382D54C4}" name="Filmas _x000a_(Movie)" totalsRowLabel="Total (26)" dataDxfId="59" totalsRowDxfId="58"/>
    <tableColumn id="4" xr3:uid="{011775B1-EAB5-4D31-A092-1DFF0BD63D2D}" name="Pajamos _x000a_(GBO)" totalsRowFunction="sum" dataDxfId="57" totalsRowDxfId="56"/>
    <tableColumn id="5" xr3:uid="{3D4F41C3-68AC-4B52-BEA8-FA73D48D2E00}" name="Pajamos _x000a_praeita sav._x000a_(GBO LW)" totalsRowLabel="146 231 €" dataDxfId="55" totalsRowDxfId="54"/>
    <tableColumn id="6" xr3:uid="{13340EA6-C652-4B3D-867E-B67D62DBE66B}" name="Pakitimas_x000a_(Change)" totalsRowFunction="custom" dataDxfId="53" totalsRowDxfId="52">
      <calculatedColumnFormula>(D3-E3)/E3</calculatedColumnFormula>
      <totalsRowFormula>(D29-E29)/E29</totalsRowFormula>
    </tableColumn>
    <tableColumn id="7" xr3:uid="{7E1E1CAC-8619-4B4C-B1AB-D1E804FBECE9}" name="Žiūrovų sk. _x000a_(ADM)" totalsRowFunction="sum" dataDxfId="51" totalsRowDxfId="50"/>
    <tableColumn id="8" xr3:uid="{1AB3A279-CF4A-4C72-A9DC-C02FB467CC56}" name="Seansų sk. _x000a_(Show count)" dataDxfId="49" totalsRowDxfId="48"/>
    <tableColumn id="9" xr3:uid="{172513C7-DC83-4998-B2B7-7B937B5BE88D}" name="Lankomumo vid._x000a_(Average ADM)" dataDxfId="47" totalsRowDxfId="46">
      <calculatedColumnFormula>G3/H3</calculatedColumnFormula>
    </tableColumn>
    <tableColumn id="10" xr3:uid="{D12B2A51-3D9E-4511-9F44-8A1B69EB5539}" name="Kopijų sk. _x000a_(DCO count)" dataDxfId="45" totalsRowDxfId="44"/>
    <tableColumn id="11" xr3:uid="{DD6831F6-7322-4A87-A887-894A86157065}" name="Rodymo savaitė_x000a_(Week on screen)" dataDxfId="43" totalsRowDxfId="42"/>
    <tableColumn id="12" xr3:uid="{CBF54D99-BC3E-449C-A261-B9CBC75D87F9}" name="Bendros pajamos _x000a_(Total GBO)" dataDxfId="41" totalsRowDxfId="40"/>
    <tableColumn id="13" xr3:uid="{80171298-D2E5-491A-AB5C-0867C4776906}" name="Bendras žiūrovų sk._x000a_(Total ADM)" dataDxfId="39" totalsRowDxfId="38"/>
    <tableColumn id="14" xr3:uid="{4B579497-93E6-4ECE-958D-6AAB5F67C395}" name="Premjeros data _x000a_(Release date)" dataDxfId="37" totalsRowDxfId="36"/>
    <tableColumn id="15" xr3:uid="{1D266629-D00E-4FF0-8222-7C4F75A66396}" name="Platintojas _x000a_(Distributor)" totalsRowLabel=" " dataDxfId="35" totalsRowDxfId="34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0FA00-0331-4B2A-B0A3-7886A7061823}">
  <sheetPr>
    <pageSetUpPr fitToPage="1"/>
  </sheetPr>
  <dimension ref="A1:XFC51"/>
  <sheetViews>
    <sheetView tabSelected="1" zoomScale="60" zoomScaleNormal="60" workbookViewId="0">
      <selection activeCell="J17" sqref="J17"/>
    </sheetView>
  </sheetViews>
  <sheetFormatPr defaultColWidth="0" defaultRowHeight="11.25" customHeight="1" zeroHeight="1" x14ac:dyDescent="0.15"/>
  <cols>
    <col min="1" max="1" width="4.7109375" style="1" customWidth="1"/>
    <col min="2" max="2" width="4.7109375" style="44" customWidth="1"/>
    <col min="3" max="3" width="30.7109375" style="1" customWidth="1"/>
    <col min="4" max="4" width="20.7109375" style="1" customWidth="1"/>
    <col min="5" max="5" width="20.7109375" style="27" customWidth="1"/>
    <col min="6" max="6" width="20.7109375" style="26" customWidth="1"/>
    <col min="7" max="10" width="20.7109375" style="1" customWidth="1"/>
    <col min="11" max="11" width="20.7109375" style="44" customWidth="1"/>
    <col min="12" max="12" width="20.7109375" style="27" customWidth="1"/>
    <col min="13" max="14" width="20.7109375" style="1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46" t="s">
        <v>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8" s="5" customFormat="1" ht="63.75" customHeight="1" thickBot="1" x14ac:dyDescent="0.25">
      <c r="A2" s="30" t="s">
        <v>21</v>
      </c>
      <c r="B2" s="31" t="s">
        <v>22</v>
      </c>
      <c r="C2" s="32" t="s">
        <v>0</v>
      </c>
      <c r="D2" s="32" t="s">
        <v>1</v>
      </c>
      <c r="E2" s="32" t="s">
        <v>20</v>
      </c>
      <c r="F2" s="34" t="s">
        <v>2</v>
      </c>
      <c r="G2" s="32" t="s">
        <v>3</v>
      </c>
      <c r="H2" s="32" t="s">
        <v>4</v>
      </c>
      <c r="I2" s="32" t="s">
        <v>16</v>
      </c>
      <c r="J2" s="32" t="s">
        <v>10</v>
      </c>
      <c r="K2" s="42" t="s">
        <v>5</v>
      </c>
      <c r="L2" s="33" t="s">
        <v>6</v>
      </c>
      <c r="M2" s="32" t="s">
        <v>9</v>
      </c>
      <c r="N2" s="32" t="s">
        <v>8</v>
      </c>
      <c r="O2" s="35" t="s">
        <v>7</v>
      </c>
    </row>
    <row r="3" spans="1:18" s="19" customFormat="1" ht="24.95" customHeight="1" x14ac:dyDescent="0.2">
      <c r="A3" s="6">
        <v>1</v>
      </c>
      <c r="B3" s="17" t="s">
        <v>17</v>
      </c>
      <c r="C3" s="20" t="s">
        <v>91</v>
      </c>
      <c r="D3" s="14">
        <v>223016.44</v>
      </c>
      <c r="E3" s="14" t="s">
        <v>15</v>
      </c>
      <c r="F3" s="15" t="s">
        <v>15</v>
      </c>
      <c r="G3" s="16">
        <v>35714</v>
      </c>
      <c r="H3" s="12">
        <v>301</v>
      </c>
      <c r="I3" s="17">
        <f>G3/H3</f>
        <v>118.65116279069767</v>
      </c>
      <c r="J3" s="17">
        <v>29</v>
      </c>
      <c r="K3" s="17">
        <v>1</v>
      </c>
      <c r="L3" s="14">
        <v>239362.98</v>
      </c>
      <c r="M3" s="16">
        <v>38639</v>
      </c>
      <c r="N3" s="18">
        <v>45457</v>
      </c>
      <c r="O3" s="24" t="s">
        <v>18</v>
      </c>
    </row>
    <row r="4" spans="1:18" s="19" customFormat="1" ht="24.95" customHeight="1" x14ac:dyDescent="0.2">
      <c r="A4" s="12">
        <v>2</v>
      </c>
      <c r="B4" s="12">
        <v>2</v>
      </c>
      <c r="C4" s="13" t="s">
        <v>68</v>
      </c>
      <c r="D4" s="14">
        <v>32985.93</v>
      </c>
      <c r="E4" s="14">
        <v>48020.61</v>
      </c>
      <c r="F4" s="15">
        <f>(D4-E4)/E4</f>
        <v>-0.31308806781088372</v>
      </c>
      <c r="G4" s="16">
        <v>3889</v>
      </c>
      <c r="H4" s="17">
        <v>120</v>
      </c>
      <c r="I4" s="17">
        <f>G4/H4</f>
        <v>32.408333333333331</v>
      </c>
      <c r="J4" s="12">
        <v>15</v>
      </c>
      <c r="K4" s="17">
        <v>2</v>
      </c>
      <c r="L4" s="14">
        <v>119092.7</v>
      </c>
      <c r="M4" s="16">
        <v>14986</v>
      </c>
      <c r="N4" s="18">
        <v>45450</v>
      </c>
      <c r="O4" s="24" t="s">
        <v>43</v>
      </c>
    </row>
    <row r="5" spans="1:18" s="19" customFormat="1" ht="24.95" customHeight="1" x14ac:dyDescent="0.2">
      <c r="A5" s="6">
        <v>3</v>
      </c>
      <c r="B5" s="12">
        <v>1</v>
      </c>
      <c r="C5" s="13" t="s">
        <v>25</v>
      </c>
      <c r="D5" s="14">
        <v>26675.82</v>
      </c>
      <c r="E5" s="14">
        <v>90615.95</v>
      </c>
      <c r="F5" s="15">
        <f>(D5-E5)/E5</f>
        <v>-0.70561672641516204</v>
      </c>
      <c r="G5" s="16">
        <v>4541</v>
      </c>
      <c r="H5" s="12">
        <v>151</v>
      </c>
      <c r="I5" s="17">
        <f>G5/H5</f>
        <v>30.072847682119207</v>
      </c>
      <c r="J5" s="12">
        <v>15</v>
      </c>
      <c r="K5" s="17">
        <v>4</v>
      </c>
      <c r="L5" s="14">
        <v>422326.49</v>
      </c>
      <c r="M5" s="16">
        <v>77605</v>
      </c>
      <c r="N5" s="18">
        <v>45436</v>
      </c>
      <c r="O5" s="24" t="s">
        <v>43</v>
      </c>
      <c r="R5" s="12"/>
    </row>
    <row r="6" spans="1:18" s="19" customFormat="1" ht="24.95" customHeight="1" x14ac:dyDescent="0.2">
      <c r="A6" s="12">
        <v>4</v>
      </c>
      <c r="B6" s="12">
        <v>3</v>
      </c>
      <c r="C6" s="13" t="s">
        <v>69</v>
      </c>
      <c r="D6" s="14">
        <v>8389.7000000000007</v>
      </c>
      <c r="E6" s="14">
        <v>14381.6</v>
      </c>
      <c r="F6" s="15">
        <f>(D6-E6)/E6</f>
        <v>-0.41663653557323244</v>
      </c>
      <c r="G6" s="16">
        <v>1157</v>
      </c>
      <c r="H6" s="17">
        <v>76</v>
      </c>
      <c r="I6" s="17">
        <f>G6/H6</f>
        <v>15.223684210526315</v>
      </c>
      <c r="J6" s="12">
        <v>12</v>
      </c>
      <c r="K6" s="17">
        <v>2</v>
      </c>
      <c r="L6" s="14">
        <v>34214.94</v>
      </c>
      <c r="M6" s="16">
        <v>5144</v>
      </c>
      <c r="N6" s="18">
        <v>45450</v>
      </c>
      <c r="O6" s="24" t="s">
        <v>12</v>
      </c>
      <c r="R6" s="12"/>
    </row>
    <row r="7" spans="1:18" s="19" customFormat="1" ht="24.95" customHeight="1" x14ac:dyDescent="0.2">
      <c r="A7" s="6">
        <v>5</v>
      </c>
      <c r="B7" s="12">
        <v>5</v>
      </c>
      <c r="C7" s="13" t="s">
        <v>26</v>
      </c>
      <c r="D7" s="14">
        <v>6292.17</v>
      </c>
      <c r="E7" s="14">
        <v>12295.7</v>
      </c>
      <c r="F7" s="15">
        <f>(D7-E7)/E7</f>
        <v>-0.48826256333514972</v>
      </c>
      <c r="G7" s="16">
        <v>824</v>
      </c>
      <c r="H7" s="17">
        <v>51</v>
      </c>
      <c r="I7" s="17">
        <f>G7/H7</f>
        <v>16.156862745098039</v>
      </c>
      <c r="J7" s="12">
        <v>12</v>
      </c>
      <c r="K7" s="17">
        <v>4</v>
      </c>
      <c r="L7" s="14">
        <v>99898.55</v>
      </c>
      <c r="M7" s="16">
        <v>13405</v>
      </c>
      <c r="N7" s="18">
        <v>45436</v>
      </c>
      <c r="O7" s="24" t="s">
        <v>12</v>
      </c>
      <c r="R7" s="12"/>
    </row>
    <row r="8" spans="1:18" s="19" customFormat="1" ht="24.95" customHeight="1" x14ac:dyDescent="0.2">
      <c r="A8" s="12">
        <v>6</v>
      </c>
      <c r="B8" s="12">
        <v>6</v>
      </c>
      <c r="C8" s="20" t="s">
        <v>28</v>
      </c>
      <c r="D8" s="22">
        <v>3460.02</v>
      </c>
      <c r="E8" s="22">
        <v>6681.83</v>
      </c>
      <c r="F8" s="15">
        <f>(D8-E8)/E8</f>
        <v>-0.48217479343233816</v>
      </c>
      <c r="G8" s="23">
        <v>486</v>
      </c>
      <c r="H8" s="16">
        <v>38</v>
      </c>
      <c r="I8" s="17">
        <f>G8/H8</f>
        <v>12.789473684210526</v>
      </c>
      <c r="J8" s="16">
        <v>8</v>
      </c>
      <c r="K8" s="17">
        <v>6</v>
      </c>
      <c r="L8" s="22">
        <v>112015.75</v>
      </c>
      <c r="M8" s="23">
        <v>16008</v>
      </c>
      <c r="N8" s="18">
        <v>45422</v>
      </c>
      <c r="O8" s="24" t="s">
        <v>18</v>
      </c>
      <c r="R8" s="12"/>
    </row>
    <row r="9" spans="1:18" s="19" customFormat="1" ht="24.95" customHeight="1" x14ac:dyDescent="0.2">
      <c r="A9" s="6">
        <v>7</v>
      </c>
      <c r="B9" s="12">
        <v>7</v>
      </c>
      <c r="C9" s="20" t="s">
        <v>29</v>
      </c>
      <c r="D9" s="22">
        <v>3177.4</v>
      </c>
      <c r="E9" s="22">
        <v>4749.1000000000004</v>
      </c>
      <c r="F9" s="15">
        <f>(D9-E9)/E9</f>
        <v>-0.3309469162578173</v>
      </c>
      <c r="G9" s="23">
        <v>426</v>
      </c>
      <c r="H9" s="16">
        <v>23</v>
      </c>
      <c r="I9" s="17">
        <f>G9/H9</f>
        <v>18.521739130434781</v>
      </c>
      <c r="J9" s="16">
        <v>6</v>
      </c>
      <c r="K9" s="17">
        <v>6</v>
      </c>
      <c r="L9" s="22">
        <v>88304.7</v>
      </c>
      <c r="M9" s="23">
        <v>12809</v>
      </c>
      <c r="N9" s="18">
        <v>45422</v>
      </c>
      <c r="O9" s="29" t="s">
        <v>43</v>
      </c>
      <c r="R9" s="12"/>
    </row>
    <row r="10" spans="1:18" s="19" customFormat="1" ht="24.95" customHeight="1" x14ac:dyDescent="0.2">
      <c r="A10" s="12">
        <v>8</v>
      </c>
      <c r="B10" s="12">
        <v>4</v>
      </c>
      <c r="C10" s="13" t="s">
        <v>51</v>
      </c>
      <c r="D10" s="14">
        <v>2955.97</v>
      </c>
      <c r="E10" s="14">
        <v>13388.26</v>
      </c>
      <c r="F10" s="15">
        <f>(D10-E10)/E10</f>
        <v>-0.77921178704327532</v>
      </c>
      <c r="G10" s="16">
        <v>535</v>
      </c>
      <c r="H10" s="17">
        <v>58</v>
      </c>
      <c r="I10" s="17">
        <f>G10/H10</f>
        <v>9.2241379310344822</v>
      </c>
      <c r="J10" s="12">
        <v>12</v>
      </c>
      <c r="K10" s="17">
        <v>5</v>
      </c>
      <c r="L10" s="14">
        <v>93170.98</v>
      </c>
      <c r="M10" s="16">
        <v>18270</v>
      </c>
      <c r="N10" s="18">
        <v>45429</v>
      </c>
      <c r="O10" s="24" t="s">
        <v>44</v>
      </c>
      <c r="R10" s="12"/>
    </row>
    <row r="11" spans="1:18" s="19" customFormat="1" ht="24.95" customHeight="1" x14ac:dyDescent="0.2">
      <c r="A11" s="6">
        <v>9</v>
      </c>
      <c r="B11" s="12">
        <v>11</v>
      </c>
      <c r="C11" s="13" t="s">
        <v>27</v>
      </c>
      <c r="D11" s="14">
        <v>1896.33</v>
      </c>
      <c r="E11" s="14">
        <v>2172.06</v>
      </c>
      <c r="F11" s="15">
        <f>(D11-E11)/E11</f>
        <v>-0.12694400707162787</v>
      </c>
      <c r="G11" s="16">
        <v>259</v>
      </c>
      <c r="H11" s="17">
        <v>20</v>
      </c>
      <c r="I11" s="17">
        <f>G11/H11</f>
        <v>12.95</v>
      </c>
      <c r="J11" s="12">
        <v>6</v>
      </c>
      <c r="K11" s="17">
        <v>4</v>
      </c>
      <c r="L11" s="14">
        <v>24277.279999999999</v>
      </c>
      <c r="M11" s="16">
        <v>3627</v>
      </c>
      <c r="N11" s="18">
        <v>45436</v>
      </c>
      <c r="O11" s="24" t="s">
        <v>11</v>
      </c>
      <c r="R11" s="12"/>
    </row>
    <row r="12" spans="1:18" s="19" customFormat="1" ht="24.75" customHeight="1" x14ac:dyDescent="0.2">
      <c r="A12" s="12">
        <v>10</v>
      </c>
      <c r="B12" s="12">
        <v>9</v>
      </c>
      <c r="C12" s="20" t="s">
        <v>32</v>
      </c>
      <c r="D12" s="14">
        <v>1286.03</v>
      </c>
      <c r="E12" s="14">
        <v>2821.72</v>
      </c>
      <c r="F12" s="15">
        <f>(D12-E12)/E12</f>
        <v>-0.54423897480969052</v>
      </c>
      <c r="G12" s="16">
        <v>217</v>
      </c>
      <c r="H12" s="12">
        <v>27</v>
      </c>
      <c r="I12" s="17">
        <f>G12/H12</f>
        <v>8.0370370370370363</v>
      </c>
      <c r="J12" s="12">
        <v>6</v>
      </c>
      <c r="K12" s="17">
        <v>15</v>
      </c>
      <c r="L12" s="14">
        <v>870307.75</v>
      </c>
      <c r="M12" s="16">
        <v>150828</v>
      </c>
      <c r="N12" s="18">
        <v>45359</v>
      </c>
      <c r="O12" s="24" t="s">
        <v>45</v>
      </c>
      <c r="R12" s="12"/>
    </row>
    <row r="13" spans="1:18" s="19" customFormat="1" ht="24.95" customHeight="1" x14ac:dyDescent="0.2">
      <c r="A13" s="6">
        <v>11</v>
      </c>
      <c r="B13" s="12">
        <v>8</v>
      </c>
      <c r="C13" s="20" t="s">
        <v>52</v>
      </c>
      <c r="D13" s="22">
        <v>1189.75</v>
      </c>
      <c r="E13" s="22">
        <v>4025.79</v>
      </c>
      <c r="F13" s="15">
        <f>(D13-E13)/E13</f>
        <v>-0.70446794293790782</v>
      </c>
      <c r="G13" s="23">
        <v>165</v>
      </c>
      <c r="H13" s="16">
        <v>24</v>
      </c>
      <c r="I13" s="17">
        <f>G13/H13</f>
        <v>6.875</v>
      </c>
      <c r="J13" s="16">
        <v>8</v>
      </c>
      <c r="K13" s="17">
        <v>3</v>
      </c>
      <c r="L13" s="22">
        <v>19064.580000000002</v>
      </c>
      <c r="M13" s="23">
        <v>2878</v>
      </c>
      <c r="N13" s="18">
        <v>45443</v>
      </c>
      <c r="O13" s="29" t="s">
        <v>19</v>
      </c>
      <c r="R13" s="12"/>
    </row>
    <row r="14" spans="1:18" s="19" customFormat="1" ht="24.95" customHeight="1" x14ac:dyDescent="0.2">
      <c r="A14" s="12">
        <v>12</v>
      </c>
      <c r="B14" s="17" t="s">
        <v>17</v>
      </c>
      <c r="C14" s="13" t="s">
        <v>85</v>
      </c>
      <c r="D14" s="14">
        <v>886.25</v>
      </c>
      <c r="E14" s="15" t="s">
        <v>15</v>
      </c>
      <c r="F14" s="15" t="s">
        <v>15</v>
      </c>
      <c r="G14" s="16">
        <v>156</v>
      </c>
      <c r="H14" s="17">
        <v>20</v>
      </c>
      <c r="I14" s="17">
        <f>G14/H14</f>
        <v>7.8</v>
      </c>
      <c r="J14" s="12">
        <v>9</v>
      </c>
      <c r="K14" s="48">
        <v>1</v>
      </c>
      <c r="L14" s="14">
        <v>886.25</v>
      </c>
      <c r="M14" s="16">
        <v>156</v>
      </c>
      <c r="N14" s="18">
        <v>45457</v>
      </c>
      <c r="O14" s="24" t="s">
        <v>86</v>
      </c>
      <c r="R14" s="12"/>
    </row>
    <row r="15" spans="1:18" s="19" customFormat="1" ht="24.95" customHeight="1" x14ac:dyDescent="0.2">
      <c r="A15" s="6">
        <v>13</v>
      </c>
      <c r="B15" s="12">
        <v>13</v>
      </c>
      <c r="C15" s="13" t="s">
        <v>31</v>
      </c>
      <c r="D15" s="14">
        <v>843.77</v>
      </c>
      <c r="E15" s="14">
        <v>1491.29</v>
      </c>
      <c r="F15" s="15">
        <f>(D15-E15)/E15</f>
        <v>-0.43420126199464892</v>
      </c>
      <c r="G15" s="16">
        <v>118</v>
      </c>
      <c r="H15" s="17">
        <v>8</v>
      </c>
      <c r="I15" s="17">
        <f>G15/H15</f>
        <v>14.75</v>
      </c>
      <c r="J15" s="12">
        <v>4</v>
      </c>
      <c r="K15" s="17">
        <v>7</v>
      </c>
      <c r="L15" s="14">
        <v>89328.98</v>
      </c>
      <c r="M15" s="16">
        <v>13157</v>
      </c>
      <c r="N15" s="18">
        <v>45415</v>
      </c>
      <c r="O15" s="24" t="s">
        <v>12</v>
      </c>
      <c r="R15" s="12"/>
    </row>
    <row r="16" spans="1:18" s="19" customFormat="1" ht="24.95" customHeight="1" x14ac:dyDescent="0.2">
      <c r="A16" s="12">
        <v>14</v>
      </c>
      <c r="B16" s="17" t="s">
        <v>15</v>
      </c>
      <c r="C16" s="20" t="s">
        <v>94</v>
      </c>
      <c r="D16" s="14">
        <v>835</v>
      </c>
      <c r="E16" s="14" t="s">
        <v>15</v>
      </c>
      <c r="F16" s="15" t="s">
        <v>15</v>
      </c>
      <c r="G16" s="16">
        <v>123</v>
      </c>
      <c r="H16" s="12">
        <v>1</v>
      </c>
      <c r="I16" s="17">
        <v>35.363636363636367</v>
      </c>
      <c r="J16" s="12">
        <v>1</v>
      </c>
      <c r="K16" s="48" t="s">
        <v>15</v>
      </c>
      <c r="L16" s="14">
        <v>34018.25</v>
      </c>
      <c r="M16" s="16">
        <v>5233</v>
      </c>
      <c r="N16" s="18">
        <v>45275</v>
      </c>
      <c r="O16" s="29" t="s">
        <v>23</v>
      </c>
      <c r="R16" s="12"/>
    </row>
    <row r="17" spans="1:19" s="19" customFormat="1" ht="24.95" customHeight="1" x14ac:dyDescent="0.2">
      <c r="A17" s="6">
        <v>15</v>
      </c>
      <c r="B17" s="17" t="s">
        <v>15</v>
      </c>
      <c r="C17" s="13" t="s">
        <v>64</v>
      </c>
      <c r="D17" s="14">
        <v>678.55</v>
      </c>
      <c r="E17" s="14" t="s">
        <v>15</v>
      </c>
      <c r="F17" s="15" t="s">
        <v>15</v>
      </c>
      <c r="G17" s="16">
        <v>112</v>
      </c>
      <c r="H17" s="17">
        <v>12</v>
      </c>
      <c r="I17" s="17">
        <f>G17/H17</f>
        <v>9.3333333333333339</v>
      </c>
      <c r="J17" s="12">
        <v>8</v>
      </c>
      <c r="K17" s="48" t="s">
        <v>15</v>
      </c>
      <c r="L17" s="14">
        <v>8204.5400000000009</v>
      </c>
      <c r="M17" s="16">
        <v>1164</v>
      </c>
      <c r="N17" s="18">
        <v>45450</v>
      </c>
      <c r="O17" s="24" t="s">
        <v>14</v>
      </c>
      <c r="R17" s="12"/>
    </row>
    <row r="18" spans="1:19" s="19" customFormat="1" ht="24.95" customHeight="1" x14ac:dyDescent="0.2">
      <c r="A18" s="12">
        <v>16</v>
      </c>
      <c r="B18" s="17" t="s">
        <v>15</v>
      </c>
      <c r="C18" s="20" t="s">
        <v>92</v>
      </c>
      <c r="D18" s="14">
        <v>444</v>
      </c>
      <c r="E18" s="14" t="s">
        <v>15</v>
      </c>
      <c r="F18" s="15" t="s">
        <v>15</v>
      </c>
      <c r="G18" s="16">
        <v>111</v>
      </c>
      <c r="H18" s="12">
        <v>1</v>
      </c>
      <c r="I18" s="17">
        <f>G18/H18</f>
        <v>111</v>
      </c>
      <c r="J18" s="12">
        <v>1</v>
      </c>
      <c r="K18" s="48" t="s">
        <v>15</v>
      </c>
      <c r="L18" s="14">
        <v>43174.09</v>
      </c>
      <c r="M18" s="16">
        <v>7655</v>
      </c>
      <c r="N18" s="18">
        <v>45156</v>
      </c>
      <c r="O18" s="29" t="s">
        <v>93</v>
      </c>
      <c r="R18" s="12"/>
    </row>
    <row r="19" spans="1:19" s="19" customFormat="1" ht="24.95" customHeight="1" x14ac:dyDescent="0.2">
      <c r="A19" s="12">
        <v>17</v>
      </c>
      <c r="B19" s="12">
        <v>14</v>
      </c>
      <c r="C19" s="13" t="s">
        <v>34</v>
      </c>
      <c r="D19" s="14">
        <v>377.51</v>
      </c>
      <c r="E19" s="14">
        <v>969.64</v>
      </c>
      <c r="F19" s="15">
        <f>(D19-E19)/E19</f>
        <v>-0.61066993935893732</v>
      </c>
      <c r="G19" s="16">
        <v>91</v>
      </c>
      <c r="H19" s="12">
        <v>6</v>
      </c>
      <c r="I19" s="17">
        <f>G19/H19</f>
        <v>15.166666666666666</v>
      </c>
      <c r="J19" s="12">
        <v>4</v>
      </c>
      <c r="K19" s="17">
        <v>9</v>
      </c>
      <c r="L19" s="14">
        <v>100140.86</v>
      </c>
      <c r="M19" s="16">
        <v>19190</v>
      </c>
      <c r="N19" s="18">
        <v>45401</v>
      </c>
      <c r="O19" s="24" t="s">
        <v>14</v>
      </c>
      <c r="R19" s="12"/>
    </row>
    <row r="20" spans="1:19" s="19" customFormat="1" ht="24.95" customHeight="1" x14ac:dyDescent="0.2">
      <c r="A20" s="12">
        <v>18</v>
      </c>
      <c r="B20" s="12">
        <v>15</v>
      </c>
      <c r="C20" s="13" t="s">
        <v>30</v>
      </c>
      <c r="D20" s="14">
        <v>366.68</v>
      </c>
      <c r="E20" s="14">
        <v>499.48</v>
      </c>
      <c r="F20" s="15">
        <f>(D20-E20)/E20</f>
        <v>-0.26587651157203496</v>
      </c>
      <c r="G20" s="16">
        <v>49</v>
      </c>
      <c r="H20" s="17">
        <v>6</v>
      </c>
      <c r="I20" s="17">
        <f>G20/H20</f>
        <v>8.1666666666666661</v>
      </c>
      <c r="J20" s="12">
        <v>2</v>
      </c>
      <c r="K20" s="17">
        <v>8</v>
      </c>
      <c r="L20" s="14">
        <v>103149.28</v>
      </c>
      <c r="M20" s="16">
        <v>14787</v>
      </c>
      <c r="N20" s="18">
        <v>45408</v>
      </c>
      <c r="O20" s="24" t="s">
        <v>45</v>
      </c>
      <c r="R20" s="12"/>
    </row>
    <row r="21" spans="1:19" s="19" customFormat="1" ht="24.95" customHeight="1" x14ac:dyDescent="0.2">
      <c r="A21" s="6">
        <v>19</v>
      </c>
      <c r="B21" s="17" t="s">
        <v>15</v>
      </c>
      <c r="C21" s="13" t="s">
        <v>89</v>
      </c>
      <c r="D21" s="14">
        <v>218</v>
      </c>
      <c r="E21" s="14" t="s">
        <v>15</v>
      </c>
      <c r="F21" s="15" t="s">
        <v>15</v>
      </c>
      <c r="G21" s="16">
        <v>102</v>
      </c>
      <c r="H21" s="17">
        <v>12</v>
      </c>
      <c r="I21" s="17">
        <v>29.581632653061224</v>
      </c>
      <c r="J21" s="12">
        <v>4</v>
      </c>
      <c r="K21" s="17" t="s">
        <v>15</v>
      </c>
      <c r="L21" s="14">
        <v>42412.82</v>
      </c>
      <c r="M21" s="16">
        <v>8466</v>
      </c>
      <c r="N21" s="18">
        <v>45289</v>
      </c>
      <c r="O21" s="24" t="s">
        <v>14</v>
      </c>
      <c r="R21" s="12"/>
    </row>
    <row r="22" spans="1:19" s="19" customFormat="1" ht="24.95" customHeight="1" x14ac:dyDescent="0.2">
      <c r="A22" s="12">
        <v>20</v>
      </c>
      <c r="B22" s="12">
        <v>30</v>
      </c>
      <c r="C22" s="13" t="s">
        <v>39</v>
      </c>
      <c r="D22" s="14">
        <v>209.1</v>
      </c>
      <c r="E22" s="14">
        <v>122.3</v>
      </c>
      <c r="F22" s="15">
        <f>(D22-E22)/E22</f>
        <v>0.70973017170891251</v>
      </c>
      <c r="G22" s="16">
        <v>36</v>
      </c>
      <c r="H22" s="17">
        <v>3</v>
      </c>
      <c r="I22" s="17">
        <f>G22/H22</f>
        <v>12</v>
      </c>
      <c r="J22" s="12">
        <v>3</v>
      </c>
      <c r="K22" s="17">
        <v>13</v>
      </c>
      <c r="L22" s="14">
        <v>66306.39</v>
      </c>
      <c r="M22" s="16">
        <v>10182</v>
      </c>
      <c r="N22" s="18">
        <v>45379</v>
      </c>
      <c r="O22" s="24" t="s">
        <v>23</v>
      </c>
      <c r="R22" s="12"/>
    </row>
    <row r="23" spans="1:19" s="19" customFormat="1" ht="24.95" customHeight="1" x14ac:dyDescent="0.2">
      <c r="A23" s="6">
        <v>21</v>
      </c>
      <c r="B23" s="17" t="s">
        <v>15</v>
      </c>
      <c r="C23" s="20" t="s">
        <v>95</v>
      </c>
      <c r="D23" s="14">
        <v>206.4</v>
      </c>
      <c r="E23" s="14" t="s">
        <v>15</v>
      </c>
      <c r="F23" s="15" t="s">
        <v>15</v>
      </c>
      <c r="G23" s="16">
        <v>29</v>
      </c>
      <c r="H23" s="12">
        <v>2</v>
      </c>
      <c r="I23" s="17">
        <v>24.833333333333332</v>
      </c>
      <c r="J23" s="12">
        <v>2</v>
      </c>
      <c r="K23" s="48" t="s">
        <v>15</v>
      </c>
      <c r="L23" s="14">
        <v>209394.3</v>
      </c>
      <c r="M23" s="16">
        <v>32362</v>
      </c>
      <c r="N23" s="18">
        <v>45191</v>
      </c>
      <c r="O23" s="29" t="s">
        <v>23</v>
      </c>
      <c r="R23" s="12"/>
    </row>
    <row r="24" spans="1:19" s="19" customFormat="1" ht="24.75" customHeight="1" x14ac:dyDescent="0.2">
      <c r="A24" s="12">
        <v>22</v>
      </c>
      <c r="B24" s="12">
        <v>29</v>
      </c>
      <c r="C24" s="20" t="s">
        <v>38</v>
      </c>
      <c r="D24" s="14">
        <v>189.6</v>
      </c>
      <c r="E24" s="14">
        <v>136.4</v>
      </c>
      <c r="F24" s="15">
        <f>(D24-E24)/E24</f>
        <v>0.39002932551319636</v>
      </c>
      <c r="G24" s="16">
        <v>34</v>
      </c>
      <c r="H24" s="12">
        <v>2</v>
      </c>
      <c r="I24" s="17">
        <f>G24/H24</f>
        <v>17</v>
      </c>
      <c r="J24" s="12">
        <v>2</v>
      </c>
      <c r="K24" s="17">
        <v>13</v>
      </c>
      <c r="L24" s="14">
        <v>57990.5</v>
      </c>
      <c r="M24" s="16">
        <v>9134</v>
      </c>
      <c r="N24" s="18">
        <v>45379</v>
      </c>
      <c r="O24" s="24" t="s">
        <v>23</v>
      </c>
      <c r="R24" s="12"/>
    </row>
    <row r="25" spans="1:19" s="21" customFormat="1" ht="24.75" customHeight="1" x14ac:dyDescent="0.15">
      <c r="A25" s="6">
        <v>23</v>
      </c>
      <c r="B25" s="17" t="s">
        <v>15</v>
      </c>
      <c r="C25" s="13" t="s">
        <v>90</v>
      </c>
      <c r="D25" s="14">
        <v>152.5</v>
      </c>
      <c r="E25" s="14" t="s">
        <v>15</v>
      </c>
      <c r="F25" s="15" t="s">
        <v>15</v>
      </c>
      <c r="G25" s="16">
        <v>61</v>
      </c>
      <c r="H25" s="17">
        <v>12</v>
      </c>
      <c r="I25" s="17">
        <v>8</v>
      </c>
      <c r="J25" s="12">
        <v>4</v>
      </c>
      <c r="K25" s="48" t="s">
        <v>15</v>
      </c>
      <c r="L25" s="14">
        <v>69570.829999999987</v>
      </c>
      <c r="M25" s="16">
        <v>13723</v>
      </c>
      <c r="N25" s="18">
        <v>45338</v>
      </c>
      <c r="O25" s="24" t="s">
        <v>14</v>
      </c>
      <c r="R25" s="12"/>
      <c r="S25" s="19"/>
    </row>
    <row r="26" spans="1:19" s="21" customFormat="1" ht="24.95" customHeight="1" x14ac:dyDescent="0.15">
      <c r="A26" s="12">
        <v>24</v>
      </c>
      <c r="B26" s="12">
        <v>16</v>
      </c>
      <c r="C26" s="13" t="s">
        <v>35</v>
      </c>
      <c r="D26" s="14">
        <v>151.19999999999999</v>
      </c>
      <c r="E26" s="14">
        <v>466.9</v>
      </c>
      <c r="F26" s="15">
        <f>(D26-E26)/E26</f>
        <v>-0.67616191904047973</v>
      </c>
      <c r="G26" s="16">
        <v>26</v>
      </c>
      <c r="H26" s="17">
        <v>7</v>
      </c>
      <c r="I26" s="17">
        <f>G26/H26</f>
        <v>3.7142857142857144</v>
      </c>
      <c r="J26" s="12">
        <v>5</v>
      </c>
      <c r="K26" s="17">
        <v>3</v>
      </c>
      <c r="L26" s="14">
        <v>4397.71</v>
      </c>
      <c r="M26" s="16">
        <v>752</v>
      </c>
      <c r="N26" s="18">
        <v>45443</v>
      </c>
      <c r="O26" s="24" t="s">
        <v>46</v>
      </c>
      <c r="R26" s="12"/>
      <c r="S26" s="19"/>
    </row>
    <row r="27" spans="1:19" s="21" customFormat="1" ht="24.75" customHeight="1" x14ac:dyDescent="0.15">
      <c r="A27" s="6">
        <v>25</v>
      </c>
      <c r="B27" s="12">
        <v>24</v>
      </c>
      <c r="C27" s="13" t="s">
        <v>71</v>
      </c>
      <c r="D27" s="14">
        <v>126.61</v>
      </c>
      <c r="E27" s="14">
        <v>233</v>
      </c>
      <c r="F27" s="15">
        <f>(D27-E27)/E27</f>
        <v>-0.45660944206008586</v>
      </c>
      <c r="G27" s="16">
        <v>38</v>
      </c>
      <c r="H27" s="17">
        <v>1</v>
      </c>
      <c r="I27" s="17">
        <f>G27/H27</f>
        <v>38</v>
      </c>
      <c r="J27" s="12">
        <v>1</v>
      </c>
      <c r="K27" s="48" t="s">
        <v>15</v>
      </c>
      <c r="L27" s="14">
        <v>191670.57</v>
      </c>
      <c r="M27" s="16">
        <v>47866</v>
      </c>
      <c r="N27" s="18">
        <v>44659</v>
      </c>
      <c r="O27" s="24" t="s">
        <v>11</v>
      </c>
      <c r="R27" s="12"/>
      <c r="S27" s="19"/>
    </row>
    <row r="28" spans="1:19" s="21" customFormat="1" ht="24.75" customHeight="1" x14ac:dyDescent="0.15">
      <c r="A28" s="12">
        <v>26</v>
      </c>
      <c r="B28" s="12">
        <v>28</v>
      </c>
      <c r="C28" s="13" t="s">
        <v>36</v>
      </c>
      <c r="D28" s="22">
        <v>90.6</v>
      </c>
      <c r="E28" s="22">
        <v>165.4</v>
      </c>
      <c r="F28" s="15">
        <f>(D28-E28)/E28</f>
        <v>-0.45223700120918991</v>
      </c>
      <c r="G28" s="23">
        <v>16</v>
      </c>
      <c r="H28" s="16">
        <v>4</v>
      </c>
      <c r="I28" s="17">
        <f>G28/H28</f>
        <v>4</v>
      </c>
      <c r="J28" s="16">
        <v>2</v>
      </c>
      <c r="K28" s="17">
        <v>5</v>
      </c>
      <c r="L28" s="22">
        <v>6409.26</v>
      </c>
      <c r="M28" s="23">
        <v>1143</v>
      </c>
      <c r="N28" s="18">
        <v>45429</v>
      </c>
      <c r="O28" s="24" t="s">
        <v>23</v>
      </c>
    </row>
    <row r="29" spans="1:19" s="21" customFormat="1" ht="24.75" customHeight="1" x14ac:dyDescent="0.15">
      <c r="A29" s="6">
        <v>27</v>
      </c>
      <c r="B29" s="12">
        <v>27</v>
      </c>
      <c r="C29" s="13" t="s">
        <v>48</v>
      </c>
      <c r="D29" s="14">
        <v>80</v>
      </c>
      <c r="E29" s="14">
        <v>199</v>
      </c>
      <c r="F29" s="15">
        <f>(D29-E29)/E29</f>
        <v>-0.59798994974874375</v>
      </c>
      <c r="G29" s="16">
        <v>34</v>
      </c>
      <c r="H29" s="17">
        <v>2</v>
      </c>
      <c r="I29" s="17">
        <f>G29/H29</f>
        <v>17</v>
      </c>
      <c r="J29" s="12">
        <v>1</v>
      </c>
      <c r="K29" s="17">
        <v>3</v>
      </c>
      <c r="L29" s="14">
        <v>862.3</v>
      </c>
      <c r="M29" s="16">
        <v>256</v>
      </c>
      <c r="N29" s="18">
        <v>45443</v>
      </c>
      <c r="O29" s="24" t="s">
        <v>47</v>
      </c>
    </row>
    <row r="30" spans="1:19" s="21" customFormat="1" ht="24.75" customHeight="1" x14ac:dyDescent="0.15">
      <c r="A30" s="12">
        <v>28</v>
      </c>
      <c r="B30" s="12">
        <v>35</v>
      </c>
      <c r="C30" s="20" t="s">
        <v>41</v>
      </c>
      <c r="D30" s="14">
        <v>76</v>
      </c>
      <c r="E30" s="14">
        <v>79</v>
      </c>
      <c r="F30" s="15">
        <f>(D30-E30)/E30</f>
        <v>-3.7974683544303799E-2</v>
      </c>
      <c r="G30" s="16">
        <v>14</v>
      </c>
      <c r="H30" s="12">
        <v>1</v>
      </c>
      <c r="I30" s="17">
        <f>G30/H30</f>
        <v>14</v>
      </c>
      <c r="J30" s="12">
        <v>1</v>
      </c>
      <c r="K30" s="17">
        <v>10</v>
      </c>
      <c r="L30" s="14">
        <v>76702.69</v>
      </c>
      <c r="M30" s="16">
        <v>11325</v>
      </c>
      <c r="N30" s="18">
        <v>45394</v>
      </c>
      <c r="O30" s="29" t="s">
        <v>45</v>
      </c>
    </row>
    <row r="31" spans="1:19" s="21" customFormat="1" ht="24.75" customHeight="1" x14ac:dyDescent="0.15">
      <c r="A31" s="6">
        <v>29</v>
      </c>
      <c r="B31" s="12">
        <v>21</v>
      </c>
      <c r="C31" s="13" t="s">
        <v>75</v>
      </c>
      <c r="D31" s="14">
        <v>64.17</v>
      </c>
      <c r="E31" s="14">
        <v>289.49</v>
      </c>
      <c r="F31" s="15">
        <f>(D31-E31)/E31</f>
        <v>-0.77833431206604708</v>
      </c>
      <c r="G31" s="16">
        <v>20</v>
      </c>
      <c r="H31" s="17">
        <v>1</v>
      </c>
      <c r="I31" s="17">
        <f>G31/H31</f>
        <v>20</v>
      </c>
      <c r="J31" s="12">
        <v>1</v>
      </c>
      <c r="K31" s="48" t="s">
        <v>15</v>
      </c>
      <c r="L31" s="14">
        <v>237055.31</v>
      </c>
      <c r="M31" s="16">
        <v>51437</v>
      </c>
      <c r="N31" s="18">
        <v>44400</v>
      </c>
      <c r="O31" s="24" t="s">
        <v>18</v>
      </c>
    </row>
    <row r="32" spans="1:19" s="21" customFormat="1" ht="24.75" customHeight="1" x14ac:dyDescent="0.15">
      <c r="A32" s="12">
        <v>30</v>
      </c>
      <c r="B32" s="14" t="s">
        <v>15</v>
      </c>
      <c r="C32" s="13" t="s">
        <v>87</v>
      </c>
      <c r="D32" s="14">
        <v>63</v>
      </c>
      <c r="E32" s="14" t="s">
        <v>15</v>
      </c>
      <c r="F32" s="15" t="s">
        <v>15</v>
      </c>
      <c r="G32" s="16">
        <v>19</v>
      </c>
      <c r="H32" s="17">
        <v>1</v>
      </c>
      <c r="I32" s="17">
        <f>G32/H32</f>
        <v>19</v>
      </c>
      <c r="J32" s="17">
        <v>1</v>
      </c>
      <c r="K32" s="17" t="s">
        <v>15</v>
      </c>
      <c r="L32" s="14">
        <v>4743.7099999999991</v>
      </c>
      <c r="M32" s="16">
        <v>1096</v>
      </c>
      <c r="N32" s="18">
        <v>45422</v>
      </c>
      <c r="O32" s="24" t="s">
        <v>88</v>
      </c>
    </row>
    <row r="33" spans="1:15" s="21" customFormat="1" ht="24.75" customHeight="1" x14ac:dyDescent="0.15">
      <c r="A33" s="6">
        <v>31</v>
      </c>
      <c r="B33" s="17" t="s">
        <v>15</v>
      </c>
      <c r="C33" s="20" t="s">
        <v>40</v>
      </c>
      <c r="D33" s="14">
        <v>12</v>
      </c>
      <c r="E33" s="14" t="s">
        <v>15</v>
      </c>
      <c r="F33" s="15" t="s">
        <v>15</v>
      </c>
      <c r="G33" s="12">
        <v>3</v>
      </c>
      <c r="H33" s="12">
        <v>1</v>
      </c>
      <c r="I33" s="17">
        <f>G33/H33</f>
        <v>3</v>
      </c>
      <c r="J33" s="12">
        <v>1</v>
      </c>
      <c r="K33" s="48" t="s">
        <v>15</v>
      </c>
      <c r="L33" s="14">
        <v>30607.53</v>
      </c>
      <c r="M33" s="16">
        <v>5942</v>
      </c>
      <c r="N33" s="18">
        <v>45408</v>
      </c>
      <c r="O33" s="29" t="s">
        <v>11</v>
      </c>
    </row>
    <row r="34" spans="1:15" s="28" customFormat="1" ht="24.95" customHeight="1" x14ac:dyDescent="0.2">
      <c r="A34" s="36" t="s">
        <v>24</v>
      </c>
      <c r="B34" s="43" t="s">
        <v>24</v>
      </c>
      <c r="C34" s="37" t="s">
        <v>96</v>
      </c>
      <c r="D34" s="38">
        <f>SUBTOTAL(109,Table13234[Pajamos 
(GBO)])</f>
        <v>317396.5</v>
      </c>
      <c r="E34" s="38" t="s">
        <v>97</v>
      </c>
      <c r="F34" s="39">
        <f>(D34-E34)/E34</f>
        <v>0.50725618413991902</v>
      </c>
      <c r="G34" s="40">
        <f>SUBTOTAL(109,Table13234[Žiūrovų sk. 
(ADM)])</f>
        <v>49405</v>
      </c>
      <c r="H34" s="36"/>
      <c r="I34" s="36"/>
      <c r="J34" s="36"/>
      <c r="K34" s="45"/>
      <c r="L34" s="41"/>
      <c r="M34" s="36"/>
      <c r="N34" s="36"/>
      <c r="O34" s="36" t="s">
        <v>24</v>
      </c>
    </row>
    <row r="35" spans="1:15" hidden="1" x14ac:dyDescent="0.15">
      <c r="F35" s="3"/>
      <c r="L35" s="2"/>
    </row>
    <row r="36" spans="1:15" hidden="1" x14ac:dyDescent="0.15">
      <c r="F36" s="3"/>
      <c r="L36" s="2"/>
    </row>
    <row r="37" spans="1:15" hidden="1" x14ac:dyDescent="0.15">
      <c r="F37" s="3"/>
      <c r="L37" s="2"/>
    </row>
    <row r="38" spans="1:15" hidden="1" x14ac:dyDescent="0.15">
      <c r="F38" s="3"/>
      <c r="L38" s="2"/>
    </row>
    <row r="39" spans="1:15" hidden="1" x14ac:dyDescent="0.15">
      <c r="F39" s="3"/>
      <c r="L39" s="2"/>
    </row>
    <row r="40" spans="1:15" hidden="1" x14ac:dyDescent="0.15">
      <c r="F40" s="3"/>
      <c r="L40" s="2"/>
    </row>
    <row r="41" spans="1:15" hidden="1" x14ac:dyDescent="0.15">
      <c r="F41" s="3"/>
      <c r="L41" s="2"/>
    </row>
    <row r="42" spans="1:15" hidden="1" x14ac:dyDescent="0.15">
      <c r="F42" s="3"/>
      <c r="L42" s="2"/>
    </row>
    <row r="43" spans="1:15" hidden="1" x14ac:dyDescent="0.15">
      <c r="F43" s="3"/>
      <c r="L43" s="2"/>
    </row>
    <row r="44" spans="1:15" hidden="1" x14ac:dyDescent="0.15">
      <c r="F44" s="3"/>
      <c r="L44" s="2"/>
    </row>
    <row r="45" spans="1:15" hidden="1" x14ac:dyDescent="0.15">
      <c r="F45" s="3"/>
      <c r="L45" s="2"/>
    </row>
    <row r="46" spans="1:15" hidden="1" x14ac:dyDescent="0.15">
      <c r="F46" s="3"/>
      <c r="L46" s="2"/>
    </row>
    <row r="47" spans="1:15" hidden="1" x14ac:dyDescent="0.15">
      <c r="F47" s="3"/>
      <c r="L47" s="2"/>
    </row>
    <row r="48" spans="1:15" hidden="1" x14ac:dyDescent="0.15">
      <c r="F48" s="3"/>
    </row>
    <row r="49" spans="6:6" hidden="1" x14ac:dyDescent="0.15">
      <c r="F49" s="3"/>
    </row>
    <row r="50" spans="6:6" hidden="1" x14ac:dyDescent="0.15">
      <c r="F50" s="3"/>
    </row>
    <row r="51" spans="6:6" hidden="1" x14ac:dyDescent="0.15">
      <c r="F51" s="3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727F6-9DEA-4FB0-AC63-234CFDA55CE2}">
  <sheetPr>
    <pageSetUpPr fitToPage="1"/>
  </sheetPr>
  <dimension ref="A1:XFC57"/>
  <sheetViews>
    <sheetView topLeftCell="A22" zoomScale="60" zoomScaleNormal="60" workbookViewId="0">
      <selection activeCell="D40" sqref="D40"/>
    </sheetView>
  </sheetViews>
  <sheetFormatPr defaultColWidth="0" defaultRowHeight="11.25" customHeight="1" zeroHeight="1" x14ac:dyDescent="0.15"/>
  <cols>
    <col min="1" max="1" width="4.7109375" style="1" customWidth="1"/>
    <col min="2" max="2" width="4.7109375" style="44" customWidth="1"/>
    <col min="3" max="3" width="30.7109375" style="1" customWidth="1"/>
    <col min="4" max="4" width="20.7109375" style="1" customWidth="1"/>
    <col min="5" max="5" width="20.7109375" style="27" customWidth="1"/>
    <col min="6" max="6" width="20.7109375" style="26" customWidth="1"/>
    <col min="7" max="10" width="20.7109375" style="1" customWidth="1"/>
    <col min="11" max="11" width="20.7109375" style="44" customWidth="1"/>
    <col min="12" max="12" width="20.7109375" style="27" customWidth="1"/>
    <col min="13" max="14" width="20.7109375" style="1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46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8" s="5" customFormat="1" ht="63.75" customHeight="1" thickBot="1" x14ac:dyDescent="0.25">
      <c r="A2" s="30" t="s">
        <v>21</v>
      </c>
      <c r="B2" s="31" t="s">
        <v>22</v>
      </c>
      <c r="C2" s="32" t="s">
        <v>0</v>
      </c>
      <c r="D2" s="32" t="s">
        <v>1</v>
      </c>
      <c r="E2" s="32" t="s">
        <v>20</v>
      </c>
      <c r="F2" s="34" t="s">
        <v>2</v>
      </c>
      <c r="G2" s="32" t="s">
        <v>3</v>
      </c>
      <c r="H2" s="32" t="s">
        <v>4</v>
      </c>
      <c r="I2" s="32" t="s">
        <v>16</v>
      </c>
      <c r="J2" s="32" t="s">
        <v>10</v>
      </c>
      <c r="K2" s="42" t="s">
        <v>5</v>
      </c>
      <c r="L2" s="33" t="s">
        <v>6</v>
      </c>
      <c r="M2" s="32" t="s">
        <v>9</v>
      </c>
      <c r="N2" s="32" t="s">
        <v>8</v>
      </c>
      <c r="O2" s="35" t="s">
        <v>7</v>
      </c>
    </row>
    <row r="3" spans="1:18" s="19" customFormat="1" ht="24.95" customHeight="1" x14ac:dyDescent="0.2">
      <c r="A3" s="12">
        <v>1</v>
      </c>
      <c r="B3" s="17">
        <v>1</v>
      </c>
      <c r="C3" s="13" t="s">
        <v>25</v>
      </c>
      <c r="D3" s="14">
        <v>90615.95</v>
      </c>
      <c r="E3" s="14">
        <v>81725</v>
      </c>
      <c r="F3" s="15">
        <f>(D3-E3)/E3</f>
        <v>0.10879106760477207</v>
      </c>
      <c r="G3" s="16">
        <v>16069</v>
      </c>
      <c r="H3" s="12">
        <v>239</v>
      </c>
      <c r="I3" s="17">
        <f t="shared" ref="I3:I27" si="0">G3/H3</f>
        <v>67.23430962343096</v>
      </c>
      <c r="J3" s="12">
        <v>17</v>
      </c>
      <c r="K3" s="17">
        <v>3</v>
      </c>
      <c r="L3" s="14">
        <v>344939.18</v>
      </c>
      <c r="M3" s="16">
        <v>62134</v>
      </c>
      <c r="N3" s="18">
        <v>45436</v>
      </c>
      <c r="O3" s="24" t="s">
        <v>43</v>
      </c>
    </row>
    <row r="4" spans="1:18" s="19" customFormat="1" ht="24.95" customHeight="1" x14ac:dyDescent="0.2">
      <c r="A4" s="12">
        <v>2</v>
      </c>
      <c r="B4" s="17" t="s">
        <v>17</v>
      </c>
      <c r="C4" s="13" t="s">
        <v>68</v>
      </c>
      <c r="D4" s="14">
        <v>48020.61</v>
      </c>
      <c r="E4" s="14" t="s">
        <v>15</v>
      </c>
      <c r="F4" s="15" t="s">
        <v>15</v>
      </c>
      <c r="G4" s="16">
        <v>5648</v>
      </c>
      <c r="H4" s="17">
        <v>147</v>
      </c>
      <c r="I4" s="17">
        <f t="shared" si="0"/>
        <v>38.42176870748299</v>
      </c>
      <c r="J4" s="12">
        <v>15</v>
      </c>
      <c r="K4" s="17">
        <v>1</v>
      </c>
      <c r="L4" s="14">
        <v>53429.8</v>
      </c>
      <c r="M4" s="16">
        <v>6306</v>
      </c>
      <c r="N4" s="18">
        <v>45450</v>
      </c>
      <c r="O4" s="24" t="s">
        <v>43</v>
      </c>
    </row>
    <row r="5" spans="1:18" s="19" customFormat="1" ht="24.95" customHeight="1" x14ac:dyDescent="0.2">
      <c r="A5" s="12">
        <v>3</v>
      </c>
      <c r="B5" s="17" t="s">
        <v>17</v>
      </c>
      <c r="C5" s="13" t="s">
        <v>69</v>
      </c>
      <c r="D5" s="14">
        <v>14381.6</v>
      </c>
      <c r="E5" s="14" t="s">
        <v>15</v>
      </c>
      <c r="F5" s="15" t="s">
        <v>15</v>
      </c>
      <c r="G5" s="16">
        <v>2022</v>
      </c>
      <c r="H5" s="17">
        <v>97</v>
      </c>
      <c r="I5" s="17">
        <f t="shared" si="0"/>
        <v>20.845360824742269</v>
      </c>
      <c r="J5" s="12">
        <v>13</v>
      </c>
      <c r="K5" s="17">
        <v>1</v>
      </c>
      <c r="L5" s="14">
        <v>16016.46</v>
      </c>
      <c r="M5" s="16">
        <v>2257</v>
      </c>
      <c r="N5" s="18">
        <v>45450</v>
      </c>
      <c r="O5" s="24" t="s">
        <v>12</v>
      </c>
      <c r="R5" s="12"/>
    </row>
    <row r="6" spans="1:18" s="19" customFormat="1" ht="24.95" customHeight="1" x14ac:dyDescent="0.2">
      <c r="A6" s="12">
        <v>4</v>
      </c>
      <c r="B6" s="17">
        <v>4</v>
      </c>
      <c r="C6" s="13" t="s">
        <v>51</v>
      </c>
      <c r="D6" s="14">
        <v>13388.26</v>
      </c>
      <c r="E6" s="14">
        <v>6816</v>
      </c>
      <c r="F6" s="15">
        <f t="shared" ref="F6:F11" si="1">(D6-E6)/E6</f>
        <v>0.96424002347417848</v>
      </c>
      <c r="G6" s="16">
        <v>2478</v>
      </c>
      <c r="H6" s="17">
        <v>73</v>
      </c>
      <c r="I6" s="17">
        <f t="shared" si="0"/>
        <v>33.945205479452056</v>
      </c>
      <c r="J6" s="12">
        <v>14</v>
      </c>
      <c r="K6" s="17">
        <v>4</v>
      </c>
      <c r="L6" s="14">
        <v>83433.009999999995</v>
      </c>
      <c r="M6" s="16">
        <v>16152</v>
      </c>
      <c r="N6" s="18">
        <v>45429</v>
      </c>
      <c r="O6" s="24" t="s">
        <v>44</v>
      </c>
      <c r="R6" s="12"/>
    </row>
    <row r="7" spans="1:18" s="19" customFormat="1" ht="24.95" customHeight="1" x14ac:dyDescent="0.2">
      <c r="A7" s="12">
        <v>5</v>
      </c>
      <c r="B7" s="17">
        <v>2</v>
      </c>
      <c r="C7" s="13" t="s">
        <v>26</v>
      </c>
      <c r="D7" s="14">
        <v>12295.7</v>
      </c>
      <c r="E7" s="14">
        <v>19729</v>
      </c>
      <c r="F7" s="15">
        <f t="shared" si="1"/>
        <v>-0.37677023670738502</v>
      </c>
      <c r="G7" s="16">
        <v>1601</v>
      </c>
      <c r="H7" s="17">
        <v>97</v>
      </c>
      <c r="I7" s="17">
        <f t="shared" si="0"/>
        <v>16.505154639175259</v>
      </c>
      <c r="J7" s="12">
        <v>14</v>
      </c>
      <c r="K7" s="17">
        <v>3</v>
      </c>
      <c r="L7" s="14">
        <v>86873.62</v>
      </c>
      <c r="M7" s="16">
        <v>11404</v>
      </c>
      <c r="N7" s="18">
        <v>45436</v>
      </c>
      <c r="O7" s="24" t="s">
        <v>12</v>
      </c>
      <c r="R7" s="12"/>
    </row>
    <row r="8" spans="1:18" s="19" customFormat="1" ht="24.95" customHeight="1" x14ac:dyDescent="0.2">
      <c r="A8" s="12">
        <v>6</v>
      </c>
      <c r="B8" s="17">
        <v>3</v>
      </c>
      <c r="C8" s="20" t="s">
        <v>28</v>
      </c>
      <c r="D8" s="22">
        <v>6681.83</v>
      </c>
      <c r="E8" s="22">
        <v>7092</v>
      </c>
      <c r="F8" s="15">
        <f t="shared" si="1"/>
        <v>-5.7835589396503115E-2</v>
      </c>
      <c r="G8" s="23">
        <v>944</v>
      </c>
      <c r="H8" s="16">
        <v>43</v>
      </c>
      <c r="I8" s="17">
        <f t="shared" si="0"/>
        <v>21.953488372093023</v>
      </c>
      <c r="J8" s="16">
        <v>8</v>
      </c>
      <c r="K8" s="17">
        <v>5</v>
      </c>
      <c r="L8" s="22">
        <v>105361.62</v>
      </c>
      <c r="M8" s="23">
        <v>14982</v>
      </c>
      <c r="N8" s="18">
        <v>45422</v>
      </c>
      <c r="O8" s="24" t="s">
        <v>18</v>
      </c>
      <c r="R8" s="12"/>
    </row>
    <row r="9" spans="1:18" s="19" customFormat="1" ht="24.95" customHeight="1" x14ac:dyDescent="0.2">
      <c r="A9" s="12">
        <v>7</v>
      </c>
      <c r="B9" s="17">
        <v>5</v>
      </c>
      <c r="C9" s="20" t="s">
        <v>29</v>
      </c>
      <c r="D9" s="22">
        <v>4749.1000000000004</v>
      </c>
      <c r="E9" s="22">
        <v>6492</v>
      </c>
      <c r="F9" s="15">
        <f t="shared" si="1"/>
        <v>-0.26846888478126918</v>
      </c>
      <c r="G9" s="23">
        <v>623</v>
      </c>
      <c r="H9" s="16">
        <v>28</v>
      </c>
      <c r="I9" s="17">
        <f t="shared" si="0"/>
        <v>22.25</v>
      </c>
      <c r="J9" s="16">
        <v>7</v>
      </c>
      <c r="K9" s="17">
        <v>5</v>
      </c>
      <c r="L9" s="22">
        <v>82141.63</v>
      </c>
      <c r="M9" s="23">
        <v>11900</v>
      </c>
      <c r="N9" s="18">
        <v>45422</v>
      </c>
      <c r="O9" s="29" t="s">
        <v>43</v>
      </c>
      <c r="R9" s="12"/>
    </row>
    <row r="10" spans="1:18" s="19" customFormat="1" ht="24.95" customHeight="1" x14ac:dyDescent="0.2">
      <c r="A10" s="12">
        <v>8</v>
      </c>
      <c r="B10" s="17">
        <v>6</v>
      </c>
      <c r="C10" s="20" t="s">
        <v>52</v>
      </c>
      <c r="D10" s="22">
        <v>4025.79</v>
      </c>
      <c r="E10" s="14">
        <v>5880</v>
      </c>
      <c r="F10" s="15">
        <f t="shared" si="1"/>
        <v>-0.3153418367346939</v>
      </c>
      <c r="G10" s="23">
        <v>562</v>
      </c>
      <c r="H10" s="16">
        <v>60</v>
      </c>
      <c r="I10" s="17">
        <f t="shared" si="0"/>
        <v>9.3666666666666671</v>
      </c>
      <c r="J10" s="16">
        <v>8</v>
      </c>
      <c r="K10" s="17">
        <v>2</v>
      </c>
      <c r="L10" s="22">
        <v>15052.53</v>
      </c>
      <c r="M10" s="23">
        <v>2156</v>
      </c>
      <c r="N10" s="18">
        <v>45443</v>
      </c>
      <c r="O10" s="29" t="s">
        <v>19</v>
      </c>
      <c r="R10" s="12"/>
    </row>
    <row r="11" spans="1:18" s="19" customFormat="1" ht="24.95" customHeight="1" x14ac:dyDescent="0.2">
      <c r="A11" s="12">
        <v>9</v>
      </c>
      <c r="B11" s="17">
        <v>8</v>
      </c>
      <c r="C11" s="20" t="s">
        <v>32</v>
      </c>
      <c r="D11" s="14">
        <v>2821.72</v>
      </c>
      <c r="E11" s="14">
        <v>2657</v>
      </c>
      <c r="F11" s="15">
        <f t="shared" si="1"/>
        <v>6.1994730899510651E-2</v>
      </c>
      <c r="G11" s="16">
        <v>487</v>
      </c>
      <c r="H11" s="12">
        <v>27</v>
      </c>
      <c r="I11" s="17">
        <f t="shared" si="0"/>
        <v>18.037037037037038</v>
      </c>
      <c r="J11" s="12">
        <v>8</v>
      </c>
      <c r="K11" s="17">
        <v>14</v>
      </c>
      <c r="L11" s="14">
        <v>867112.59</v>
      </c>
      <c r="M11" s="16">
        <v>150165</v>
      </c>
      <c r="N11" s="18">
        <v>45359</v>
      </c>
      <c r="O11" s="24" t="s">
        <v>45</v>
      </c>
      <c r="R11" s="12"/>
    </row>
    <row r="12" spans="1:18" s="19" customFormat="1" ht="24.75" customHeight="1" x14ac:dyDescent="0.2">
      <c r="A12" s="12">
        <v>10</v>
      </c>
      <c r="B12" s="17" t="s">
        <v>17</v>
      </c>
      <c r="C12" s="13" t="s">
        <v>64</v>
      </c>
      <c r="D12" s="14">
        <v>2342.1</v>
      </c>
      <c r="E12" s="14" t="s">
        <v>15</v>
      </c>
      <c r="F12" s="15" t="s">
        <v>15</v>
      </c>
      <c r="G12" s="16">
        <v>343</v>
      </c>
      <c r="H12" s="17">
        <v>30</v>
      </c>
      <c r="I12" s="17">
        <f t="shared" si="0"/>
        <v>11.433333333333334</v>
      </c>
      <c r="J12" s="12">
        <v>11</v>
      </c>
      <c r="K12" s="17">
        <v>1</v>
      </c>
      <c r="L12" s="14">
        <v>6314.1</v>
      </c>
      <c r="M12" s="16">
        <v>822</v>
      </c>
      <c r="N12" s="18">
        <v>45450</v>
      </c>
      <c r="O12" s="24" t="s">
        <v>14</v>
      </c>
      <c r="R12" s="12"/>
    </row>
    <row r="13" spans="1:18" s="19" customFormat="1" ht="24.95" customHeight="1" x14ac:dyDescent="0.2">
      <c r="A13" s="12">
        <v>11</v>
      </c>
      <c r="B13" s="17">
        <v>7</v>
      </c>
      <c r="C13" s="13" t="s">
        <v>27</v>
      </c>
      <c r="D13" s="14">
        <v>2172.06</v>
      </c>
      <c r="E13" s="14">
        <v>3987</v>
      </c>
      <c r="F13" s="15">
        <f>(D13-E13)/E13</f>
        <v>-0.45521444695259594</v>
      </c>
      <c r="G13" s="16">
        <v>278</v>
      </c>
      <c r="H13" s="17">
        <v>22</v>
      </c>
      <c r="I13" s="17">
        <f t="shared" si="0"/>
        <v>12.636363636363637</v>
      </c>
      <c r="J13" s="12">
        <v>6</v>
      </c>
      <c r="K13" s="17">
        <v>3</v>
      </c>
      <c r="L13" s="14">
        <v>20600.599999999999</v>
      </c>
      <c r="M13" s="16">
        <v>3025</v>
      </c>
      <c r="N13" s="18">
        <v>45436</v>
      </c>
      <c r="O13" s="24" t="s">
        <v>11</v>
      </c>
      <c r="R13" s="12"/>
    </row>
    <row r="14" spans="1:18" s="19" customFormat="1" ht="24.95" customHeight="1" x14ac:dyDescent="0.2">
      <c r="A14" s="12">
        <v>12</v>
      </c>
      <c r="B14" s="17" t="s">
        <v>17</v>
      </c>
      <c r="C14" s="13" t="s">
        <v>81</v>
      </c>
      <c r="D14" s="14">
        <v>1602.89</v>
      </c>
      <c r="E14" s="14" t="s">
        <v>15</v>
      </c>
      <c r="F14" s="15" t="s">
        <v>15</v>
      </c>
      <c r="G14" s="16">
        <v>264</v>
      </c>
      <c r="H14" s="17">
        <v>27</v>
      </c>
      <c r="I14" s="17">
        <f t="shared" si="0"/>
        <v>9.7777777777777786</v>
      </c>
      <c r="J14" s="12">
        <v>9</v>
      </c>
      <c r="K14" s="17">
        <v>1</v>
      </c>
      <c r="L14" s="14">
        <v>1602.89</v>
      </c>
      <c r="M14" s="16">
        <v>264</v>
      </c>
      <c r="N14" s="18">
        <v>45450</v>
      </c>
      <c r="O14" s="24" t="s">
        <v>80</v>
      </c>
      <c r="R14" s="12"/>
    </row>
    <row r="15" spans="1:18" s="19" customFormat="1" ht="24.95" customHeight="1" x14ac:dyDescent="0.2">
      <c r="A15" s="12">
        <v>13</v>
      </c>
      <c r="B15" s="17">
        <v>10</v>
      </c>
      <c r="C15" s="13" t="s">
        <v>31</v>
      </c>
      <c r="D15" s="14">
        <v>1491.29</v>
      </c>
      <c r="E15" s="14">
        <v>2367</v>
      </c>
      <c r="F15" s="15">
        <f>(D15-E15)/E15</f>
        <v>-0.36996620194338825</v>
      </c>
      <c r="G15" s="16">
        <v>212</v>
      </c>
      <c r="H15" s="17">
        <v>16</v>
      </c>
      <c r="I15" s="17">
        <f t="shared" si="0"/>
        <v>13.25</v>
      </c>
      <c r="J15" s="12">
        <v>5</v>
      </c>
      <c r="K15" s="17">
        <v>6</v>
      </c>
      <c r="L15" s="14">
        <v>87292.99</v>
      </c>
      <c r="M15" s="16">
        <v>12829</v>
      </c>
      <c r="N15" s="18">
        <v>45415</v>
      </c>
      <c r="O15" s="24" t="s">
        <v>12</v>
      </c>
      <c r="R15" s="12"/>
    </row>
    <row r="16" spans="1:18" s="19" customFormat="1" ht="24.95" customHeight="1" x14ac:dyDescent="0.2">
      <c r="A16" s="12">
        <v>14</v>
      </c>
      <c r="B16" s="17">
        <v>14</v>
      </c>
      <c r="C16" s="13" t="s">
        <v>34</v>
      </c>
      <c r="D16" s="14">
        <v>969.64</v>
      </c>
      <c r="E16" s="14">
        <v>683</v>
      </c>
      <c r="F16" s="15">
        <f>(D16-E16)/E16</f>
        <v>0.41967789165446556</v>
      </c>
      <c r="G16" s="16">
        <v>207</v>
      </c>
      <c r="H16" s="12">
        <v>9</v>
      </c>
      <c r="I16" s="17">
        <f t="shared" si="0"/>
        <v>23</v>
      </c>
      <c r="J16" s="12">
        <v>5</v>
      </c>
      <c r="K16" s="17">
        <v>8</v>
      </c>
      <c r="L16" s="14">
        <v>98837.950000000012</v>
      </c>
      <c r="M16" s="16">
        <v>18891</v>
      </c>
      <c r="N16" s="18">
        <v>45401</v>
      </c>
      <c r="O16" s="24" t="s">
        <v>14</v>
      </c>
      <c r="R16" s="12"/>
    </row>
    <row r="17" spans="1:19" s="19" customFormat="1" ht="24.95" customHeight="1" x14ac:dyDescent="0.2">
      <c r="A17" s="12">
        <v>15</v>
      </c>
      <c r="B17" s="17">
        <v>11</v>
      </c>
      <c r="C17" s="13" t="s">
        <v>30</v>
      </c>
      <c r="D17" s="14">
        <v>499.48</v>
      </c>
      <c r="E17" s="14">
        <v>1682</v>
      </c>
      <c r="F17" s="15">
        <f>(D17-E17)/E17</f>
        <v>-0.70304399524375738</v>
      </c>
      <c r="G17" s="16">
        <v>73</v>
      </c>
      <c r="H17" s="17">
        <v>6</v>
      </c>
      <c r="I17" s="17">
        <f t="shared" si="0"/>
        <v>12.166666666666666</v>
      </c>
      <c r="J17" s="12">
        <v>2</v>
      </c>
      <c r="K17" s="17">
        <v>7</v>
      </c>
      <c r="L17" s="14">
        <v>102133.3</v>
      </c>
      <c r="M17" s="16">
        <v>14627</v>
      </c>
      <c r="N17" s="18">
        <v>45408</v>
      </c>
      <c r="O17" s="24" t="s">
        <v>45</v>
      </c>
      <c r="R17" s="12"/>
    </row>
    <row r="18" spans="1:19" s="19" customFormat="1" ht="24.95" customHeight="1" x14ac:dyDescent="0.2">
      <c r="A18" s="12">
        <v>16</v>
      </c>
      <c r="B18" s="17">
        <v>12</v>
      </c>
      <c r="C18" s="13" t="s">
        <v>35</v>
      </c>
      <c r="D18" s="14">
        <v>466.9</v>
      </c>
      <c r="E18" s="14">
        <v>1559</v>
      </c>
      <c r="F18" s="15">
        <f>(D18-E18)/E18</f>
        <v>-0.70051314945477861</v>
      </c>
      <c r="G18" s="16">
        <v>76</v>
      </c>
      <c r="H18" s="17">
        <v>10</v>
      </c>
      <c r="I18" s="17">
        <f t="shared" si="0"/>
        <v>7.6</v>
      </c>
      <c r="J18" s="12">
        <v>9</v>
      </c>
      <c r="K18" s="17">
        <v>2</v>
      </c>
      <c r="L18" s="14">
        <v>4107.21</v>
      </c>
      <c r="M18" s="16">
        <v>704</v>
      </c>
      <c r="N18" s="18">
        <v>45443</v>
      </c>
      <c r="O18" s="24" t="s">
        <v>46</v>
      </c>
      <c r="R18" s="12"/>
    </row>
    <row r="19" spans="1:19" s="19" customFormat="1" ht="24.95" customHeight="1" x14ac:dyDescent="0.2">
      <c r="A19" s="12">
        <v>17</v>
      </c>
      <c r="B19" s="15" t="s">
        <v>15</v>
      </c>
      <c r="C19" s="13" t="s">
        <v>62</v>
      </c>
      <c r="D19" s="14">
        <v>461</v>
      </c>
      <c r="E19" s="15" t="s">
        <v>15</v>
      </c>
      <c r="F19" s="15" t="s">
        <v>15</v>
      </c>
      <c r="G19" s="16">
        <v>200</v>
      </c>
      <c r="H19" s="17">
        <v>12</v>
      </c>
      <c r="I19" s="17">
        <f t="shared" si="0"/>
        <v>16.666666666666668</v>
      </c>
      <c r="J19" s="12">
        <v>4</v>
      </c>
      <c r="K19" s="17" t="s">
        <v>15</v>
      </c>
      <c r="L19" s="14">
        <v>46400.84</v>
      </c>
      <c r="M19" s="16">
        <v>9746</v>
      </c>
      <c r="N19" s="18">
        <v>45044</v>
      </c>
      <c r="O19" s="24" t="s">
        <v>14</v>
      </c>
      <c r="R19" s="12"/>
    </row>
    <row r="20" spans="1:19" s="19" customFormat="1" ht="24.95" customHeight="1" x14ac:dyDescent="0.2">
      <c r="A20" s="12">
        <v>18</v>
      </c>
      <c r="B20" s="14" t="s">
        <v>15</v>
      </c>
      <c r="C20" s="13" t="s">
        <v>65</v>
      </c>
      <c r="D20" s="14">
        <v>400</v>
      </c>
      <c r="E20" s="14" t="s">
        <v>15</v>
      </c>
      <c r="F20" s="15" t="s">
        <v>15</v>
      </c>
      <c r="G20" s="16">
        <v>80</v>
      </c>
      <c r="H20" s="17">
        <v>1</v>
      </c>
      <c r="I20" s="17">
        <f t="shared" si="0"/>
        <v>80</v>
      </c>
      <c r="J20" s="12">
        <v>1</v>
      </c>
      <c r="K20" s="17" t="s">
        <v>15</v>
      </c>
      <c r="L20" s="14">
        <v>789.15</v>
      </c>
      <c r="M20" s="16">
        <v>201</v>
      </c>
      <c r="N20" s="18">
        <v>44655</v>
      </c>
      <c r="O20" s="24" t="s">
        <v>23</v>
      </c>
      <c r="R20" s="12"/>
    </row>
    <row r="21" spans="1:19" s="19" customFormat="1" ht="24.95" customHeight="1" x14ac:dyDescent="0.2">
      <c r="A21" s="12">
        <v>19</v>
      </c>
      <c r="B21" s="14" t="s">
        <v>15</v>
      </c>
      <c r="C21" s="13" t="s">
        <v>76</v>
      </c>
      <c r="D21" s="14">
        <v>320</v>
      </c>
      <c r="E21" s="14" t="s">
        <v>15</v>
      </c>
      <c r="F21" s="15" t="s">
        <v>15</v>
      </c>
      <c r="G21" s="16">
        <v>64</v>
      </c>
      <c r="H21" s="17">
        <v>1</v>
      </c>
      <c r="I21" s="17">
        <f t="shared" si="0"/>
        <v>64</v>
      </c>
      <c r="J21" s="12">
        <v>1</v>
      </c>
      <c r="K21" s="17" t="s">
        <v>15</v>
      </c>
      <c r="L21" s="14">
        <v>1031.51</v>
      </c>
      <c r="M21" s="16">
        <v>204</v>
      </c>
      <c r="N21" s="18">
        <v>45401</v>
      </c>
      <c r="O21" s="24" t="s">
        <v>45</v>
      </c>
      <c r="R21" s="12"/>
    </row>
    <row r="22" spans="1:19" s="19" customFormat="1" ht="24.95" customHeight="1" x14ac:dyDescent="0.2">
      <c r="A22" s="12">
        <v>20</v>
      </c>
      <c r="B22" s="14" t="s">
        <v>15</v>
      </c>
      <c r="C22" s="13" t="s">
        <v>82</v>
      </c>
      <c r="D22" s="14">
        <v>297.8</v>
      </c>
      <c r="E22" s="14" t="s">
        <v>15</v>
      </c>
      <c r="F22" s="15" t="s">
        <v>15</v>
      </c>
      <c r="G22" s="16">
        <v>54</v>
      </c>
      <c r="H22" s="17">
        <v>4</v>
      </c>
      <c r="I22" s="17">
        <f t="shared" si="0"/>
        <v>13.5</v>
      </c>
      <c r="J22" s="12">
        <v>3</v>
      </c>
      <c r="K22" s="17" t="s">
        <v>15</v>
      </c>
      <c r="L22" s="14">
        <v>10638.849999999999</v>
      </c>
      <c r="M22" s="16">
        <v>1688</v>
      </c>
      <c r="N22" s="18">
        <v>45408</v>
      </c>
      <c r="O22" s="24" t="s">
        <v>80</v>
      </c>
      <c r="R22" s="12"/>
    </row>
    <row r="23" spans="1:19" s="19" customFormat="1" ht="24.95" customHeight="1" x14ac:dyDescent="0.2">
      <c r="A23" s="12">
        <v>21</v>
      </c>
      <c r="B23" s="14" t="s">
        <v>15</v>
      </c>
      <c r="C23" s="13" t="s">
        <v>75</v>
      </c>
      <c r="D23" s="14">
        <v>289.49</v>
      </c>
      <c r="E23" s="14" t="s">
        <v>15</v>
      </c>
      <c r="F23" s="15" t="s">
        <v>15</v>
      </c>
      <c r="G23" s="16">
        <v>89</v>
      </c>
      <c r="H23" s="17">
        <v>1</v>
      </c>
      <c r="I23" s="17">
        <f t="shared" si="0"/>
        <v>89</v>
      </c>
      <c r="J23" s="12">
        <v>1</v>
      </c>
      <c r="K23" s="17" t="s">
        <v>15</v>
      </c>
      <c r="L23" s="14">
        <v>236991.14</v>
      </c>
      <c r="M23" s="16">
        <v>51417</v>
      </c>
      <c r="N23" s="18">
        <v>44400</v>
      </c>
      <c r="O23" s="24" t="s">
        <v>18</v>
      </c>
      <c r="R23" s="12"/>
    </row>
    <row r="24" spans="1:19" s="19" customFormat="1" ht="24.75" customHeight="1" x14ac:dyDescent="0.2">
      <c r="A24" s="12">
        <v>22</v>
      </c>
      <c r="B24" s="14" t="s">
        <v>15</v>
      </c>
      <c r="C24" s="13" t="s">
        <v>70</v>
      </c>
      <c r="D24" s="14">
        <v>259.99</v>
      </c>
      <c r="E24" s="14" t="s">
        <v>15</v>
      </c>
      <c r="F24" s="15" t="s">
        <v>15</v>
      </c>
      <c r="G24" s="16">
        <v>76</v>
      </c>
      <c r="H24" s="17">
        <v>1</v>
      </c>
      <c r="I24" s="17">
        <f t="shared" si="0"/>
        <v>76</v>
      </c>
      <c r="J24" s="12">
        <v>1</v>
      </c>
      <c r="K24" s="17" t="s">
        <v>15</v>
      </c>
      <c r="L24" s="14">
        <v>189998.16</v>
      </c>
      <c r="M24" s="16">
        <v>27089</v>
      </c>
      <c r="N24" s="18">
        <v>45380</v>
      </c>
      <c r="O24" s="24" t="s">
        <v>12</v>
      </c>
      <c r="R24" s="12"/>
    </row>
    <row r="25" spans="1:19" s="21" customFormat="1" ht="24.75" customHeight="1" x14ac:dyDescent="0.15">
      <c r="A25" s="12">
        <v>23</v>
      </c>
      <c r="B25" s="15" t="s">
        <v>15</v>
      </c>
      <c r="C25" s="13" t="s">
        <v>63</v>
      </c>
      <c r="D25" s="14">
        <v>242.5</v>
      </c>
      <c r="E25" s="15" t="s">
        <v>15</v>
      </c>
      <c r="F25" s="15" t="s">
        <v>15</v>
      </c>
      <c r="G25" s="16">
        <v>97</v>
      </c>
      <c r="H25" s="17">
        <v>12</v>
      </c>
      <c r="I25" s="17">
        <f t="shared" si="0"/>
        <v>8.0833333333333339</v>
      </c>
      <c r="J25" s="12">
        <v>4</v>
      </c>
      <c r="K25" s="17" t="s">
        <v>15</v>
      </c>
      <c r="L25" s="14">
        <v>125230.93</v>
      </c>
      <c r="M25" s="16">
        <v>25241</v>
      </c>
      <c r="N25" s="18">
        <v>45163</v>
      </c>
      <c r="O25" s="24" t="s">
        <v>14</v>
      </c>
      <c r="R25" s="12"/>
      <c r="S25" s="19"/>
    </row>
    <row r="26" spans="1:19" s="21" customFormat="1" ht="24.95" customHeight="1" x14ac:dyDescent="0.15">
      <c r="A26" s="12">
        <v>24</v>
      </c>
      <c r="B26" s="14" t="s">
        <v>15</v>
      </c>
      <c r="C26" s="13" t="s">
        <v>71</v>
      </c>
      <c r="D26" s="14">
        <v>233</v>
      </c>
      <c r="E26" s="14" t="s">
        <v>15</v>
      </c>
      <c r="F26" s="15" t="s">
        <v>15</v>
      </c>
      <c r="G26" s="16">
        <v>57</v>
      </c>
      <c r="H26" s="17">
        <v>1</v>
      </c>
      <c r="I26" s="17">
        <f t="shared" si="0"/>
        <v>57</v>
      </c>
      <c r="J26" s="12">
        <v>1</v>
      </c>
      <c r="K26" s="17" t="s">
        <v>15</v>
      </c>
      <c r="L26" s="14">
        <v>191543.96</v>
      </c>
      <c r="M26" s="16">
        <v>47828</v>
      </c>
      <c r="N26" s="18">
        <v>44659</v>
      </c>
      <c r="O26" s="24" t="s">
        <v>11</v>
      </c>
      <c r="R26" s="12"/>
      <c r="S26" s="19"/>
    </row>
    <row r="27" spans="1:19" s="21" customFormat="1" ht="24.75" customHeight="1" x14ac:dyDescent="0.15">
      <c r="A27" s="12">
        <v>25</v>
      </c>
      <c r="B27" s="17">
        <v>20</v>
      </c>
      <c r="C27" s="20" t="s">
        <v>74</v>
      </c>
      <c r="D27" s="14">
        <v>212</v>
      </c>
      <c r="E27" s="14">
        <v>81</v>
      </c>
      <c r="F27" s="15">
        <f>(D27-E27)/E27</f>
        <v>1.617283950617284</v>
      </c>
      <c r="G27" s="16">
        <v>32</v>
      </c>
      <c r="H27" s="12">
        <v>2</v>
      </c>
      <c r="I27" s="17">
        <f t="shared" si="0"/>
        <v>16</v>
      </c>
      <c r="J27" s="12">
        <v>2</v>
      </c>
      <c r="K27" s="17" t="s">
        <v>15</v>
      </c>
      <c r="L27" s="14">
        <v>362331.55</v>
      </c>
      <c r="M27" s="16">
        <v>51938</v>
      </c>
      <c r="N27" s="18">
        <v>45310</v>
      </c>
      <c r="O27" s="29" t="s">
        <v>57</v>
      </c>
      <c r="R27" s="12"/>
      <c r="S27" s="19"/>
    </row>
    <row r="28" spans="1:19" s="21" customFormat="1" ht="24.75" customHeight="1" x14ac:dyDescent="0.15">
      <c r="A28" s="12">
        <v>26</v>
      </c>
      <c r="B28" s="17" t="s">
        <v>15</v>
      </c>
      <c r="C28" s="13" t="s">
        <v>77</v>
      </c>
      <c r="D28" s="14">
        <v>210</v>
      </c>
      <c r="E28" s="14" t="s">
        <v>15</v>
      </c>
      <c r="F28" s="15" t="s">
        <v>15</v>
      </c>
      <c r="G28" s="16">
        <v>65</v>
      </c>
      <c r="H28" s="14" t="s">
        <v>15</v>
      </c>
      <c r="I28" s="15" t="s">
        <v>15</v>
      </c>
      <c r="J28" s="12">
        <v>1</v>
      </c>
      <c r="K28" s="14" t="s">
        <v>15</v>
      </c>
      <c r="L28" s="14">
        <v>1317567.8899999999</v>
      </c>
      <c r="M28" s="16">
        <v>194936</v>
      </c>
      <c r="N28" s="18">
        <v>45310</v>
      </c>
      <c r="O28" s="24" t="s">
        <v>78</v>
      </c>
    </row>
    <row r="29" spans="1:19" s="21" customFormat="1" ht="24.75" customHeight="1" x14ac:dyDescent="0.15">
      <c r="A29" s="12">
        <v>27</v>
      </c>
      <c r="B29" s="17">
        <v>17</v>
      </c>
      <c r="C29" s="13" t="s">
        <v>48</v>
      </c>
      <c r="D29" s="14">
        <v>199</v>
      </c>
      <c r="E29" s="14">
        <v>160</v>
      </c>
      <c r="F29" s="15">
        <f>(D29-E29)/E29</f>
        <v>0.24374999999999999</v>
      </c>
      <c r="G29" s="16">
        <v>41</v>
      </c>
      <c r="H29" s="17">
        <v>9</v>
      </c>
      <c r="I29" s="17">
        <f>G29/H29</f>
        <v>4.5555555555555554</v>
      </c>
      <c r="J29" s="12">
        <v>4</v>
      </c>
      <c r="K29" s="17">
        <v>2</v>
      </c>
      <c r="L29" s="14">
        <v>487.6</v>
      </c>
      <c r="M29" s="16">
        <v>121</v>
      </c>
      <c r="N29" s="18">
        <v>45443</v>
      </c>
      <c r="O29" s="24" t="s">
        <v>47</v>
      </c>
    </row>
    <row r="30" spans="1:19" s="21" customFormat="1" ht="24.75" customHeight="1" x14ac:dyDescent="0.15">
      <c r="A30" s="12">
        <v>28</v>
      </c>
      <c r="B30" s="17">
        <v>13</v>
      </c>
      <c r="C30" s="13" t="s">
        <v>36</v>
      </c>
      <c r="D30" s="22">
        <v>165.4</v>
      </c>
      <c r="E30" s="14">
        <v>1171</v>
      </c>
      <c r="F30" s="15">
        <f>(D30-E30)/E30</f>
        <v>-0.85875320239111874</v>
      </c>
      <c r="G30" s="23">
        <v>25</v>
      </c>
      <c r="H30" s="16">
        <v>5</v>
      </c>
      <c r="I30" s="17">
        <f>G30/H30</f>
        <v>5</v>
      </c>
      <c r="J30" s="16">
        <v>4</v>
      </c>
      <c r="K30" s="17">
        <v>4</v>
      </c>
      <c r="L30" s="22">
        <v>6122.26</v>
      </c>
      <c r="M30" s="23">
        <v>1100</v>
      </c>
      <c r="N30" s="18">
        <v>45429</v>
      </c>
      <c r="O30" s="24" t="s">
        <v>23</v>
      </c>
    </row>
    <row r="31" spans="1:19" s="21" customFormat="1" ht="24.75" customHeight="1" x14ac:dyDescent="0.15">
      <c r="A31" s="12">
        <v>29</v>
      </c>
      <c r="B31" s="17">
        <v>16</v>
      </c>
      <c r="C31" s="20" t="s">
        <v>38</v>
      </c>
      <c r="D31" s="14">
        <v>136.4</v>
      </c>
      <c r="E31" s="14">
        <v>202</v>
      </c>
      <c r="F31" s="15">
        <f>(D31-E31)/E31</f>
        <v>-0.32475247524752471</v>
      </c>
      <c r="G31" s="16">
        <v>24</v>
      </c>
      <c r="H31" s="12">
        <v>2</v>
      </c>
      <c r="I31" s="17">
        <f>G31/H31</f>
        <v>12</v>
      </c>
      <c r="J31" s="12">
        <v>2</v>
      </c>
      <c r="K31" s="17">
        <v>12</v>
      </c>
      <c r="L31" s="14">
        <v>57800.9</v>
      </c>
      <c r="M31" s="16">
        <v>9100</v>
      </c>
      <c r="N31" s="18">
        <v>45379</v>
      </c>
      <c r="O31" s="24" t="s">
        <v>23</v>
      </c>
    </row>
    <row r="32" spans="1:19" s="21" customFormat="1" ht="24.75" customHeight="1" x14ac:dyDescent="0.15">
      <c r="A32" s="12">
        <v>30</v>
      </c>
      <c r="B32" s="17">
        <v>15</v>
      </c>
      <c r="C32" s="13" t="s">
        <v>39</v>
      </c>
      <c r="D32" s="14">
        <v>122.3</v>
      </c>
      <c r="E32" s="14">
        <v>311</v>
      </c>
      <c r="F32" s="15">
        <f>(D32-E32)/E32</f>
        <v>-0.6067524115755627</v>
      </c>
      <c r="G32" s="16">
        <v>16</v>
      </c>
      <c r="H32" s="17">
        <v>2</v>
      </c>
      <c r="I32" s="17">
        <f>G32/H32</f>
        <v>8</v>
      </c>
      <c r="J32" s="12">
        <v>2</v>
      </c>
      <c r="K32" s="17">
        <v>12</v>
      </c>
      <c r="L32" s="14">
        <v>65891.289999999994</v>
      </c>
      <c r="M32" s="16">
        <v>10105</v>
      </c>
      <c r="N32" s="18">
        <v>45379</v>
      </c>
      <c r="O32" s="24" t="s">
        <v>23</v>
      </c>
    </row>
    <row r="33" spans="1:15" s="21" customFormat="1" ht="24.75" customHeight="1" x14ac:dyDescent="0.15">
      <c r="A33" s="12">
        <v>31</v>
      </c>
      <c r="B33" s="14" t="s">
        <v>15</v>
      </c>
      <c r="C33" s="13" t="s">
        <v>79</v>
      </c>
      <c r="D33" s="14">
        <v>106</v>
      </c>
      <c r="E33" s="14" t="s">
        <v>15</v>
      </c>
      <c r="F33" s="15" t="s">
        <v>15</v>
      </c>
      <c r="G33" s="16">
        <v>22</v>
      </c>
      <c r="H33" s="17">
        <v>1</v>
      </c>
      <c r="I33" s="17">
        <f>G33/H33</f>
        <v>22</v>
      </c>
      <c r="J33" s="12">
        <v>1</v>
      </c>
      <c r="K33" s="17" t="s">
        <v>15</v>
      </c>
      <c r="L33" s="14">
        <v>3727.7000000000003</v>
      </c>
      <c r="M33" s="16">
        <v>685</v>
      </c>
      <c r="N33" s="18">
        <v>45415</v>
      </c>
      <c r="O33" s="24" t="s">
        <v>80</v>
      </c>
    </row>
    <row r="34" spans="1:15" s="21" customFormat="1" ht="24.75" customHeight="1" x14ac:dyDescent="0.15">
      <c r="A34" s="12">
        <v>32</v>
      </c>
      <c r="B34" s="17">
        <v>9</v>
      </c>
      <c r="C34" s="13" t="s">
        <v>49</v>
      </c>
      <c r="D34" s="14">
        <v>103</v>
      </c>
      <c r="E34" s="14">
        <v>2633</v>
      </c>
      <c r="F34" s="15">
        <f>(D34-E34)/E34</f>
        <v>-0.96088112419293581</v>
      </c>
      <c r="G34" s="16">
        <v>18</v>
      </c>
      <c r="H34" s="15" t="s">
        <v>15</v>
      </c>
      <c r="I34" s="15" t="s">
        <v>15</v>
      </c>
      <c r="J34" s="12">
        <v>2</v>
      </c>
      <c r="K34" s="17">
        <v>2</v>
      </c>
      <c r="L34" s="14">
        <v>4881</v>
      </c>
      <c r="M34" s="16">
        <v>733</v>
      </c>
      <c r="N34" s="18">
        <v>45443</v>
      </c>
      <c r="O34" s="24" t="s">
        <v>13</v>
      </c>
    </row>
    <row r="35" spans="1:15" s="21" customFormat="1" ht="24.75" customHeight="1" x14ac:dyDescent="0.15">
      <c r="A35" s="12">
        <v>33</v>
      </c>
      <c r="B35" s="14" t="s">
        <v>15</v>
      </c>
      <c r="C35" s="13" t="s">
        <v>72</v>
      </c>
      <c r="D35" s="14">
        <v>88</v>
      </c>
      <c r="E35" s="14" t="s">
        <v>15</v>
      </c>
      <c r="F35" s="15" t="s">
        <v>15</v>
      </c>
      <c r="G35" s="16">
        <v>14</v>
      </c>
      <c r="H35" s="17">
        <v>1</v>
      </c>
      <c r="I35" s="17">
        <f>G35/H35</f>
        <v>14</v>
      </c>
      <c r="J35" s="12">
        <v>1</v>
      </c>
      <c r="K35" s="17" t="s">
        <v>15</v>
      </c>
      <c r="L35" s="14">
        <v>58866.12</v>
      </c>
      <c r="M35" s="16">
        <v>9225</v>
      </c>
      <c r="N35" s="18">
        <v>45254</v>
      </c>
      <c r="O35" s="24" t="s">
        <v>11</v>
      </c>
    </row>
    <row r="36" spans="1:15" s="21" customFormat="1" ht="24.75" customHeight="1" x14ac:dyDescent="0.15">
      <c r="A36" s="12">
        <v>34</v>
      </c>
      <c r="B36" s="14" t="s">
        <v>15</v>
      </c>
      <c r="C36" s="13" t="s">
        <v>66</v>
      </c>
      <c r="D36" s="14">
        <v>87</v>
      </c>
      <c r="E36" s="14" t="s">
        <v>15</v>
      </c>
      <c r="F36" s="15" t="s">
        <v>15</v>
      </c>
      <c r="G36" s="16">
        <v>18</v>
      </c>
      <c r="H36" s="17">
        <v>1</v>
      </c>
      <c r="I36" s="17">
        <f>G36/H36</f>
        <v>18</v>
      </c>
      <c r="J36" s="12">
        <v>1</v>
      </c>
      <c r="K36" s="17" t="s">
        <v>15</v>
      </c>
      <c r="L36" s="14">
        <v>37803.89</v>
      </c>
      <c r="M36" s="16">
        <v>3993</v>
      </c>
      <c r="N36" s="18">
        <v>45379</v>
      </c>
      <c r="O36" s="24" t="s">
        <v>23</v>
      </c>
    </row>
    <row r="37" spans="1:15" s="21" customFormat="1" ht="24.75" customHeight="1" x14ac:dyDescent="0.15">
      <c r="A37" s="12">
        <v>35</v>
      </c>
      <c r="B37" s="17">
        <v>22</v>
      </c>
      <c r="C37" s="20" t="s">
        <v>41</v>
      </c>
      <c r="D37" s="14">
        <v>79</v>
      </c>
      <c r="E37" s="14">
        <v>44</v>
      </c>
      <c r="F37" s="15">
        <f>(D37-E37)/E37</f>
        <v>0.79545454545454541</v>
      </c>
      <c r="G37" s="16">
        <v>15</v>
      </c>
      <c r="H37" s="12">
        <v>1</v>
      </c>
      <c r="I37" s="17">
        <f>G37/H37</f>
        <v>15</v>
      </c>
      <c r="J37" s="12">
        <v>1</v>
      </c>
      <c r="K37" s="17">
        <v>9</v>
      </c>
      <c r="L37" s="14">
        <v>76626.69</v>
      </c>
      <c r="M37" s="16">
        <v>11311</v>
      </c>
      <c r="N37" s="18">
        <v>45394</v>
      </c>
      <c r="O37" s="29" t="s">
        <v>45</v>
      </c>
    </row>
    <row r="38" spans="1:15" s="21" customFormat="1" ht="24.75" customHeight="1" x14ac:dyDescent="0.15">
      <c r="A38" s="12">
        <v>36</v>
      </c>
      <c r="B38" s="14" t="s">
        <v>15</v>
      </c>
      <c r="C38" s="13" t="s">
        <v>67</v>
      </c>
      <c r="D38" s="14">
        <v>32</v>
      </c>
      <c r="E38" s="14" t="s">
        <v>15</v>
      </c>
      <c r="F38" s="15" t="s">
        <v>15</v>
      </c>
      <c r="G38" s="16">
        <v>6</v>
      </c>
      <c r="H38" s="17">
        <v>1</v>
      </c>
      <c r="I38" s="17">
        <f>G38/H38</f>
        <v>6</v>
      </c>
      <c r="J38" s="12">
        <v>1</v>
      </c>
      <c r="K38" s="17" t="s">
        <v>15</v>
      </c>
      <c r="L38" s="14">
        <v>64</v>
      </c>
      <c r="M38" s="16">
        <v>13</v>
      </c>
      <c r="N38" s="18" t="s">
        <v>73</v>
      </c>
      <c r="O38" s="24" t="s">
        <v>23</v>
      </c>
    </row>
    <row r="39" spans="1:15" s="21" customFormat="1" ht="24.75" customHeight="1" x14ac:dyDescent="0.15">
      <c r="A39" s="12">
        <v>37</v>
      </c>
      <c r="B39" s="17">
        <v>25</v>
      </c>
      <c r="C39" s="13" t="s">
        <v>33</v>
      </c>
      <c r="D39" s="14">
        <v>10</v>
      </c>
      <c r="E39" s="14">
        <v>23</v>
      </c>
      <c r="F39" s="15">
        <f>(D39-E39)/E39</f>
        <v>-0.56521739130434778</v>
      </c>
      <c r="G39" s="16">
        <v>2</v>
      </c>
      <c r="H39" s="17" t="s">
        <v>15</v>
      </c>
      <c r="I39" s="17" t="s">
        <v>15</v>
      </c>
      <c r="J39" s="12">
        <v>1</v>
      </c>
      <c r="K39" s="17">
        <v>4</v>
      </c>
      <c r="L39" s="14">
        <v>9113</v>
      </c>
      <c r="M39" s="16">
        <v>1611</v>
      </c>
      <c r="N39" s="18">
        <v>45429</v>
      </c>
      <c r="O39" s="24" t="s">
        <v>13</v>
      </c>
    </row>
    <row r="40" spans="1:15" s="28" customFormat="1" ht="24.95" customHeight="1" x14ac:dyDescent="0.2">
      <c r="A40" s="36" t="s">
        <v>24</v>
      </c>
      <c r="B40" s="43" t="s">
        <v>24</v>
      </c>
      <c r="C40" s="37" t="s">
        <v>83</v>
      </c>
      <c r="D40" s="38">
        <f>SUBTOTAL(109,Table1323[Pajamos 
(GBO)])</f>
        <v>210578.80000000002</v>
      </c>
      <c r="E40" s="38" t="s">
        <v>61</v>
      </c>
      <c r="F40" s="39">
        <f>(D40-E40)/E40</f>
        <v>0.44559789660119875</v>
      </c>
      <c r="G40" s="40">
        <f>SUBTOTAL(109,Table1323[Žiūrovų sk. 
(ADM)])</f>
        <v>32902</v>
      </c>
      <c r="H40" s="36"/>
      <c r="I40" s="36"/>
      <c r="J40" s="36"/>
      <c r="K40" s="45"/>
      <c r="L40" s="41"/>
      <c r="M40" s="36"/>
      <c r="N40" s="36"/>
      <c r="O40" s="36" t="s">
        <v>24</v>
      </c>
    </row>
    <row r="41" spans="1:15" hidden="1" x14ac:dyDescent="0.15">
      <c r="F41" s="3"/>
      <c r="L41" s="2"/>
    </row>
    <row r="42" spans="1:15" hidden="1" x14ac:dyDescent="0.15">
      <c r="F42" s="3"/>
      <c r="L42" s="2"/>
    </row>
    <row r="43" spans="1:15" hidden="1" x14ac:dyDescent="0.15">
      <c r="F43" s="3"/>
      <c r="L43" s="2"/>
    </row>
    <row r="44" spans="1:15" hidden="1" x14ac:dyDescent="0.15">
      <c r="F44" s="3"/>
      <c r="L44" s="2"/>
    </row>
    <row r="45" spans="1:15" hidden="1" x14ac:dyDescent="0.15">
      <c r="F45" s="3"/>
      <c r="L45" s="2"/>
    </row>
    <row r="46" spans="1:15" hidden="1" x14ac:dyDescent="0.15">
      <c r="F46" s="3"/>
      <c r="L46" s="2"/>
    </row>
    <row r="47" spans="1:15" hidden="1" x14ac:dyDescent="0.15">
      <c r="F47" s="3"/>
      <c r="L47" s="2"/>
    </row>
    <row r="48" spans="1:15" hidden="1" x14ac:dyDescent="0.15">
      <c r="F48" s="3"/>
      <c r="L48" s="2"/>
    </row>
    <row r="49" spans="6:12" hidden="1" x14ac:dyDescent="0.15">
      <c r="F49" s="3"/>
      <c r="L49" s="2"/>
    </row>
    <row r="50" spans="6:12" hidden="1" x14ac:dyDescent="0.15">
      <c r="F50" s="3"/>
      <c r="L50" s="2"/>
    </row>
    <row r="51" spans="6:12" hidden="1" x14ac:dyDescent="0.15">
      <c r="F51" s="3"/>
      <c r="L51" s="2"/>
    </row>
    <row r="52" spans="6:12" hidden="1" x14ac:dyDescent="0.15">
      <c r="F52" s="3"/>
      <c r="L52" s="2"/>
    </row>
    <row r="53" spans="6:12" hidden="1" x14ac:dyDescent="0.15">
      <c r="F53" s="3"/>
      <c r="L53" s="2"/>
    </row>
    <row r="54" spans="6:12" hidden="1" x14ac:dyDescent="0.15">
      <c r="F54" s="3"/>
    </row>
    <row r="55" spans="6:12" hidden="1" x14ac:dyDescent="0.15">
      <c r="F55" s="3"/>
    </row>
    <row r="56" spans="6:12" hidden="1" x14ac:dyDescent="0.15">
      <c r="F56" s="3"/>
    </row>
    <row r="57" spans="6:12" hidden="1" x14ac:dyDescent="0.15">
      <c r="F57" s="3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8DD6-8B80-46B8-B1AD-05E1E06CB2BA}">
  <sheetPr>
    <pageSetUpPr fitToPage="1"/>
  </sheetPr>
  <dimension ref="A1:XFC46"/>
  <sheetViews>
    <sheetView zoomScale="60" zoomScaleNormal="60" workbookViewId="0">
      <selection activeCell="C26" sqref="C26:O26"/>
    </sheetView>
  </sheetViews>
  <sheetFormatPr defaultColWidth="0" defaultRowHeight="11.25" customHeight="1" zeroHeight="1" x14ac:dyDescent="0.15"/>
  <cols>
    <col min="1" max="1" width="4.7109375" style="1" customWidth="1"/>
    <col min="2" max="2" width="4.7109375" style="44" customWidth="1"/>
    <col min="3" max="3" width="30.7109375" style="1" customWidth="1"/>
    <col min="4" max="4" width="20.7109375" style="1" customWidth="1"/>
    <col min="5" max="5" width="20.7109375" style="27" customWidth="1"/>
    <col min="6" max="6" width="20.7109375" style="26" customWidth="1"/>
    <col min="7" max="10" width="20.7109375" style="1" customWidth="1"/>
    <col min="11" max="11" width="20.7109375" style="44" customWidth="1"/>
    <col min="12" max="12" width="20.7109375" style="27" customWidth="1"/>
    <col min="13" max="14" width="20.7109375" style="1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46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8" s="5" customFormat="1" ht="63.75" customHeight="1" thickBot="1" x14ac:dyDescent="0.25">
      <c r="A2" s="30" t="s">
        <v>21</v>
      </c>
      <c r="B2" s="31" t="s">
        <v>22</v>
      </c>
      <c r="C2" s="32" t="s">
        <v>0</v>
      </c>
      <c r="D2" s="32" t="s">
        <v>1</v>
      </c>
      <c r="E2" s="32" t="s">
        <v>20</v>
      </c>
      <c r="F2" s="34" t="s">
        <v>2</v>
      </c>
      <c r="G2" s="32" t="s">
        <v>3</v>
      </c>
      <c r="H2" s="32" t="s">
        <v>4</v>
      </c>
      <c r="I2" s="32" t="s">
        <v>16</v>
      </c>
      <c r="J2" s="32" t="s">
        <v>10</v>
      </c>
      <c r="K2" s="42" t="s">
        <v>5</v>
      </c>
      <c r="L2" s="33" t="s">
        <v>6</v>
      </c>
      <c r="M2" s="32" t="s">
        <v>9</v>
      </c>
      <c r="N2" s="32" t="s">
        <v>8</v>
      </c>
      <c r="O2" s="35" t="s">
        <v>7</v>
      </c>
    </row>
    <row r="3" spans="1:18" s="19" customFormat="1" ht="24.95" customHeight="1" x14ac:dyDescent="0.2">
      <c r="A3" s="12">
        <v>1</v>
      </c>
      <c r="B3" s="17">
        <v>1</v>
      </c>
      <c r="C3" s="13" t="s">
        <v>25</v>
      </c>
      <c r="D3" s="14">
        <v>81725</v>
      </c>
      <c r="E3" s="14">
        <v>80652</v>
      </c>
      <c r="F3" s="15">
        <f>(D3-E3)/E3</f>
        <v>1.3304071814710113E-2</v>
      </c>
      <c r="G3" s="16">
        <v>13647</v>
      </c>
      <c r="H3" s="12">
        <v>251</v>
      </c>
      <c r="I3" s="17">
        <f t="shared" ref="I3:I10" si="0">G3/H3</f>
        <v>54.370517928286851</v>
      </c>
      <c r="J3" s="12">
        <v>19</v>
      </c>
      <c r="K3" s="17">
        <v>2</v>
      </c>
      <c r="L3" s="14">
        <v>207395</v>
      </c>
      <c r="M3" s="16">
        <v>36286</v>
      </c>
      <c r="N3" s="18">
        <v>45436</v>
      </c>
      <c r="O3" s="24" t="s">
        <v>43</v>
      </c>
    </row>
    <row r="4" spans="1:18" s="19" customFormat="1" ht="24.95" customHeight="1" x14ac:dyDescent="0.2">
      <c r="A4" s="12">
        <v>2</v>
      </c>
      <c r="B4" s="17">
        <v>2</v>
      </c>
      <c r="C4" s="13" t="s">
        <v>26</v>
      </c>
      <c r="D4" s="14">
        <v>19729</v>
      </c>
      <c r="E4" s="14">
        <v>25147</v>
      </c>
      <c r="F4" s="15">
        <f>(D4-E4)/E4</f>
        <v>-0.2154531355628902</v>
      </c>
      <c r="G4" s="16">
        <v>2298</v>
      </c>
      <c r="H4" s="17">
        <v>134</v>
      </c>
      <c r="I4" s="17">
        <f t="shared" si="0"/>
        <v>17.149253731343283</v>
      </c>
      <c r="J4" s="12">
        <v>18</v>
      </c>
      <c r="K4" s="17">
        <v>2</v>
      </c>
      <c r="L4" s="14">
        <v>64036</v>
      </c>
      <c r="M4" s="16">
        <v>8248</v>
      </c>
      <c r="N4" s="18">
        <v>45436</v>
      </c>
      <c r="O4" s="24" t="s">
        <v>12</v>
      </c>
    </row>
    <row r="5" spans="1:18" s="19" customFormat="1" ht="24.95" customHeight="1" x14ac:dyDescent="0.2">
      <c r="A5" s="12">
        <v>3</v>
      </c>
      <c r="B5" s="17">
        <v>4</v>
      </c>
      <c r="C5" s="20" t="s">
        <v>28</v>
      </c>
      <c r="D5" s="22">
        <v>7092</v>
      </c>
      <c r="E5" s="22">
        <v>7379</v>
      </c>
      <c r="F5" s="15">
        <f>(D5-E5)/E5</f>
        <v>-3.8894159100149074E-2</v>
      </c>
      <c r="G5" s="23">
        <v>1002</v>
      </c>
      <c r="H5" s="16">
        <v>51</v>
      </c>
      <c r="I5" s="17">
        <f t="shared" si="0"/>
        <v>19.647058823529413</v>
      </c>
      <c r="J5" s="16">
        <v>8</v>
      </c>
      <c r="K5" s="17">
        <v>4</v>
      </c>
      <c r="L5" s="22">
        <v>95299</v>
      </c>
      <c r="M5" s="23">
        <v>13400</v>
      </c>
      <c r="N5" s="18">
        <v>45422</v>
      </c>
      <c r="O5" s="24" t="s">
        <v>18</v>
      </c>
      <c r="R5" s="12"/>
    </row>
    <row r="6" spans="1:18" s="19" customFormat="1" ht="24.95" customHeight="1" x14ac:dyDescent="0.2">
      <c r="A6" s="12">
        <v>4</v>
      </c>
      <c r="B6" s="17">
        <v>5</v>
      </c>
      <c r="C6" s="13" t="s">
        <v>51</v>
      </c>
      <c r="D6" s="14">
        <v>6816</v>
      </c>
      <c r="E6" s="14">
        <v>7098</v>
      </c>
      <c r="F6" s="15">
        <f>(D6-E6)/E6</f>
        <v>-3.9729501267962805E-2</v>
      </c>
      <c r="G6" s="16">
        <v>1269</v>
      </c>
      <c r="H6" s="17">
        <v>85</v>
      </c>
      <c r="I6" s="17">
        <f t="shared" si="0"/>
        <v>14.929411764705883</v>
      </c>
      <c r="J6" s="12">
        <v>15</v>
      </c>
      <c r="K6" s="17">
        <v>3</v>
      </c>
      <c r="L6" s="14">
        <v>64083</v>
      </c>
      <c r="M6" s="16">
        <v>12171</v>
      </c>
      <c r="N6" s="18">
        <v>45429</v>
      </c>
      <c r="O6" s="24" t="s">
        <v>44</v>
      </c>
      <c r="R6" s="12"/>
    </row>
    <row r="7" spans="1:18" s="19" customFormat="1" ht="24.95" customHeight="1" x14ac:dyDescent="0.2">
      <c r="A7" s="12">
        <v>5</v>
      </c>
      <c r="B7" s="17">
        <v>6</v>
      </c>
      <c r="C7" s="20" t="s">
        <v>29</v>
      </c>
      <c r="D7" s="22">
        <v>6492</v>
      </c>
      <c r="E7" s="22">
        <v>5977</v>
      </c>
      <c r="F7" s="15">
        <f>(D7-E7)/E7</f>
        <v>8.6163627237744692E-2</v>
      </c>
      <c r="G7" s="23">
        <v>836</v>
      </c>
      <c r="H7" s="16">
        <v>37</v>
      </c>
      <c r="I7" s="17">
        <f t="shared" si="0"/>
        <v>22.594594594594593</v>
      </c>
      <c r="J7" s="16">
        <v>8</v>
      </c>
      <c r="K7" s="17">
        <v>4</v>
      </c>
      <c r="L7" s="22">
        <v>73239</v>
      </c>
      <c r="M7" s="23">
        <v>10701</v>
      </c>
      <c r="N7" s="18">
        <v>45422</v>
      </c>
      <c r="O7" s="29" t="s">
        <v>43</v>
      </c>
      <c r="R7" s="12"/>
    </row>
    <row r="8" spans="1:18" s="19" customFormat="1" ht="24.95" customHeight="1" x14ac:dyDescent="0.2">
      <c r="A8" s="12">
        <v>6</v>
      </c>
      <c r="B8" s="17" t="s">
        <v>17</v>
      </c>
      <c r="C8" s="20" t="s">
        <v>52</v>
      </c>
      <c r="D8" s="22">
        <v>5880</v>
      </c>
      <c r="E8" s="14" t="s">
        <v>15</v>
      </c>
      <c r="F8" s="14" t="s">
        <v>15</v>
      </c>
      <c r="G8" s="23">
        <v>793</v>
      </c>
      <c r="H8" s="16">
        <v>78</v>
      </c>
      <c r="I8" s="17">
        <f t="shared" si="0"/>
        <v>10.166666666666666</v>
      </c>
      <c r="J8" s="16">
        <v>12</v>
      </c>
      <c r="K8" s="17">
        <v>1</v>
      </c>
      <c r="L8" s="22">
        <v>6623</v>
      </c>
      <c r="M8" s="23">
        <v>895</v>
      </c>
      <c r="N8" s="18">
        <v>45443</v>
      </c>
      <c r="O8" s="29" t="s">
        <v>19</v>
      </c>
      <c r="R8" s="12"/>
    </row>
    <row r="9" spans="1:18" s="19" customFormat="1" ht="24.95" customHeight="1" x14ac:dyDescent="0.2">
      <c r="A9" s="12">
        <v>7</v>
      </c>
      <c r="B9" s="17">
        <v>3</v>
      </c>
      <c r="C9" s="13" t="s">
        <v>27</v>
      </c>
      <c r="D9" s="14">
        <v>3987</v>
      </c>
      <c r="E9" s="14">
        <v>7667</v>
      </c>
      <c r="F9" s="15">
        <f>(D9-E9)/E9</f>
        <v>-0.47997913134211556</v>
      </c>
      <c r="G9" s="16">
        <v>551</v>
      </c>
      <c r="H9" s="17">
        <v>44</v>
      </c>
      <c r="I9" s="17">
        <f t="shared" si="0"/>
        <v>12.522727272727273</v>
      </c>
      <c r="J9" s="12">
        <v>10</v>
      </c>
      <c r="K9" s="17">
        <v>2</v>
      </c>
      <c r="L9" s="14">
        <v>16364</v>
      </c>
      <c r="M9" s="16">
        <v>2414</v>
      </c>
      <c r="N9" s="18">
        <v>45436</v>
      </c>
      <c r="O9" s="24" t="s">
        <v>11</v>
      </c>
      <c r="R9" s="12"/>
    </row>
    <row r="10" spans="1:18" s="19" customFormat="1" ht="24.95" customHeight="1" x14ac:dyDescent="0.2">
      <c r="A10" s="12">
        <v>8</v>
      </c>
      <c r="B10" s="17">
        <v>9</v>
      </c>
      <c r="C10" s="20" t="s">
        <v>32</v>
      </c>
      <c r="D10" s="14">
        <v>2657</v>
      </c>
      <c r="E10" s="14">
        <v>2433</v>
      </c>
      <c r="F10" s="15">
        <f>(D10-E10)/E10</f>
        <v>9.2067406494040285E-2</v>
      </c>
      <c r="G10" s="12">
        <v>442</v>
      </c>
      <c r="H10" s="12">
        <v>9</v>
      </c>
      <c r="I10" s="17">
        <f t="shared" si="0"/>
        <v>49.111111111111114</v>
      </c>
      <c r="J10" s="12">
        <v>49</v>
      </c>
      <c r="K10" s="17">
        <v>13</v>
      </c>
      <c r="L10" s="14">
        <v>862991</v>
      </c>
      <c r="M10" s="16">
        <v>149415</v>
      </c>
      <c r="N10" s="18">
        <v>45359</v>
      </c>
      <c r="O10" s="24" t="s">
        <v>45</v>
      </c>
      <c r="R10" s="12"/>
    </row>
    <row r="11" spans="1:18" s="19" customFormat="1" ht="24.95" customHeight="1" x14ac:dyDescent="0.2">
      <c r="A11" s="12">
        <v>9</v>
      </c>
      <c r="B11" s="17" t="s">
        <v>17</v>
      </c>
      <c r="C11" s="13" t="s">
        <v>49</v>
      </c>
      <c r="D11" s="14">
        <v>2633</v>
      </c>
      <c r="E11" s="14" t="s">
        <v>15</v>
      </c>
      <c r="F11" s="15" t="s">
        <v>15</v>
      </c>
      <c r="G11" s="12">
        <v>369</v>
      </c>
      <c r="H11" s="17" t="s">
        <v>15</v>
      </c>
      <c r="I11" s="17" t="s">
        <v>15</v>
      </c>
      <c r="J11" s="12">
        <v>12</v>
      </c>
      <c r="K11" s="17">
        <v>1</v>
      </c>
      <c r="L11" s="14">
        <v>2633</v>
      </c>
      <c r="M11" s="16">
        <v>369</v>
      </c>
      <c r="N11" s="18">
        <v>45443</v>
      </c>
      <c r="O11" s="24" t="s">
        <v>13</v>
      </c>
      <c r="R11" s="12"/>
    </row>
    <row r="12" spans="1:18" s="19" customFormat="1" ht="24.75" customHeight="1" x14ac:dyDescent="0.2">
      <c r="A12" s="12">
        <v>10</v>
      </c>
      <c r="B12" s="17">
        <v>7</v>
      </c>
      <c r="C12" s="13" t="s">
        <v>31</v>
      </c>
      <c r="D12" s="14">
        <v>2367</v>
      </c>
      <c r="E12" s="14">
        <v>3303</v>
      </c>
      <c r="F12" s="15">
        <f>(D12-E12)/E12</f>
        <v>-0.28337874659400547</v>
      </c>
      <c r="G12" s="16">
        <v>326</v>
      </c>
      <c r="H12" s="17">
        <v>26</v>
      </c>
      <c r="I12" s="17">
        <f t="shared" ref="I12:I26" si="1">G12/H12</f>
        <v>12.538461538461538</v>
      </c>
      <c r="J12" s="12">
        <v>7</v>
      </c>
      <c r="K12" s="17">
        <v>5</v>
      </c>
      <c r="L12" s="14">
        <v>83893</v>
      </c>
      <c r="M12" s="16">
        <v>12315</v>
      </c>
      <c r="N12" s="18">
        <v>45415</v>
      </c>
      <c r="O12" s="24" t="s">
        <v>12</v>
      </c>
      <c r="R12" s="12"/>
    </row>
    <row r="13" spans="1:18" s="19" customFormat="1" ht="24.95" customHeight="1" x14ac:dyDescent="0.2">
      <c r="A13" s="12">
        <v>11</v>
      </c>
      <c r="B13" s="17">
        <v>8</v>
      </c>
      <c r="C13" s="13" t="s">
        <v>30</v>
      </c>
      <c r="D13" s="14">
        <v>1682</v>
      </c>
      <c r="E13" s="14">
        <v>3111</v>
      </c>
      <c r="F13" s="15">
        <f>(D13-E13)/E13</f>
        <v>-0.45933783349405338</v>
      </c>
      <c r="G13" s="16">
        <v>228</v>
      </c>
      <c r="H13" s="17">
        <v>18</v>
      </c>
      <c r="I13" s="17">
        <f t="shared" si="1"/>
        <v>12.666666666666666</v>
      </c>
      <c r="J13" s="12">
        <v>5</v>
      </c>
      <c r="K13" s="17">
        <v>6</v>
      </c>
      <c r="L13" s="14">
        <v>100349</v>
      </c>
      <c r="M13" s="16">
        <v>14319</v>
      </c>
      <c r="N13" s="18">
        <v>45408</v>
      </c>
      <c r="O13" s="24" t="s">
        <v>45</v>
      </c>
      <c r="R13" s="12"/>
    </row>
    <row r="14" spans="1:18" s="19" customFormat="1" ht="24.95" customHeight="1" x14ac:dyDescent="0.2">
      <c r="A14" s="12">
        <v>12</v>
      </c>
      <c r="B14" s="17" t="s">
        <v>17</v>
      </c>
      <c r="C14" s="13" t="s">
        <v>35</v>
      </c>
      <c r="D14" s="14">
        <v>1559</v>
      </c>
      <c r="E14" s="14" t="s">
        <v>15</v>
      </c>
      <c r="F14" s="14" t="s">
        <v>15</v>
      </c>
      <c r="G14" s="16">
        <v>282</v>
      </c>
      <c r="H14" s="17">
        <v>41</v>
      </c>
      <c r="I14" s="17">
        <f t="shared" si="1"/>
        <v>6.8780487804878048</v>
      </c>
      <c r="J14" s="12">
        <v>19</v>
      </c>
      <c r="K14" s="17">
        <v>1</v>
      </c>
      <c r="L14" s="14">
        <v>2617</v>
      </c>
      <c r="M14" s="16">
        <v>441</v>
      </c>
      <c r="N14" s="18">
        <v>45443</v>
      </c>
      <c r="O14" s="24" t="s">
        <v>46</v>
      </c>
      <c r="R14" s="12"/>
    </row>
    <row r="15" spans="1:18" s="19" customFormat="1" ht="24.95" customHeight="1" x14ac:dyDescent="0.2">
      <c r="A15" s="12">
        <v>13</v>
      </c>
      <c r="B15" s="17">
        <v>13</v>
      </c>
      <c r="C15" s="13" t="s">
        <v>36</v>
      </c>
      <c r="D15" s="22">
        <v>1171</v>
      </c>
      <c r="E15" s="14">
        <v>371</v>
      </c>
      <c r="F15" s="14" t="s">
        <v>15</v>
      </c>
      <c r="G15" s="23">
        <v>237</v>
      </c>
      <c r="H15" s="16">
        <v>6</v>
      </c>
      <c r="I15" s="17">
        <f t="shared" si="1"/>
        <v>39.5</v>
      </c>
      <c r="J15" s="16">
        <v>5</v>
      </c>
      <c r="K15" s="17">
        <v>3</v>
      </c>
      <c r="L15" s="22">
        <v>5247</v>
      </c>
      <c r="M15" s="23">
        <v>955</v>
      </c>
      <c r="N15" s="18">
        <v>45429</v>
      </c>
      <c r="O15" s="24" t="s">
        <v>23</v>
      </c>
      <c r="R15" s="12"/>
    </row>
    <row r="16" spans="1:18" s="19" customFormat="1" ht="24.95" customHeight="1" x14ac:dyDescent="0.2">
      <c r="A16" s="12">
        <v>14</v>
      </c>
      <c r="B16" s="17">
        <v>10</v>
      </c>
      <c r="C16" s="13" t="s">
        <v>34</v>
      </c>
      <c r="D16" s="14">
        <v>683</v>
      </c>
      <c r="E16" s="14">
        <v>754</v>
      </c>
      <c r="F16" s="15" t="s">
        <v>15</v>
      </c>
      <c r="G16" s="12">
        <v>126</v>
      </c>
      <c r="H16" s="12">
        <v>18</v>
      </c>
      <c r="I16" s="17">
        <f t="shared" si="1"/>
        <v>7</v>
      </c>
      <c r="J16" s="12">
        <v>7</v>
      </c>
      <c r="K16" s="17">
        <v>7</v>
      </c>
      <c r="L16" s="14">
        <v>96888</v>
      </c>
      <c r="M16" s="16">
        <v>18420</v>
      </c>
      <c r="N16" s="18">
        <v>45401</v>
      </c>
      <c r="O16" s="24" t="s">
        <v>14</v>
      </c>
      <c r="R16" s="12"/>
    </row>
    <row r="17" spans="1:19" s="19" customFormat="1" ht="24.95" customHeight="1" x14ac:dyDescent="0.2">
      <c r="A17" s="12">
        <v>15</v>
      </c>
      <c r="B17" s="17">
        <v>16</v>
      </c>
      <c r="C17" s="13" t="s">
        <v>39</v>
      </c>
      <c r="D17" s="14">
        <v>311</v>
      </c>
      <c r="E17" s="14">
        <v>187</v>
      </c>
      <c r="F17" s="15">
        <f>(D17-E17)/E17</f>
        <v>0.66310160427807485</v>
      </c>
      <c r="G17" s="16">
        <v>44</v>
      </c>
      <c r="H17" s="17">
        <v>5</v>
      </c>
      <c r="I17" s="17">
        <f t="shared" si="1"/>
        <v>8.8000000000000007</v>
      </c>
      <c r="J17" s="12">
        <v>3</v>
      </c>
      <c r="K17" s="17">
        <v>11</v>
      </c>
      <c r="L17" s="14">
        <v>65607</v>
      </c>
      <c r="M17" s="16">
        <v>10065</v>
      </c>
      <c r="N17" s="18">
        <v>45379</v>
      </c>
      <c r="O17" s="24" t="s">
        <v>23</v>
      </c>
      <c r="R17" s="12"/>
    </row>
    <row r="18" spans="1:19" s="19" customFormat="1" ht="24.95" customHeight="1" x14ac:dyDescent="0.2">
      <c r="A18" s="12">
        <v>16</v>
      </c>
      <c r="B18" s="17">
        <v>15</v>
      </c>
      <c r="C18" s="20" t="s">
        <v>38</v>
      </c>
      <c r="D18" s="14">
        <v>202</v>
      </c>
      <c r="E18" s="14">
        <v>190</v>
      </c>
      <c r="F18" s="15">
        <f>(D18-E18)/E18</f>
        <v>6.3157894736842107E-2</v>
      </c>
      <c r="G18" s="12">
        <v>37</v>
      </c>
      <c r="H18" s="12">
        <v>6</v>
      </c>
      <c r="I18" s="17">
        <f t="shared" si="1"/>
        <v>6.166666666666667</v>
      </c>
      <c r="J18" s="12">
        <v>5</v>
      </c>
      <c r="K18" s="17">
        <v>11</v>
      </c>
      <c r="L18" s="14">
        <v>57383</v>
      </c>
      <c r="M18" s="16">
        <v>9031</v>
      </c>
      <c r="N18" s="18">
        <v>45379</v>
      </c>
      <c r="O18" s="24" t="s">
        <v>23</v>
      </c>
      <c r="R18" s="12"/>
    </row>
    <row r="19" spans="1:19" s="19" customFormat="1" ht="24.95" customHeight="1" x14ac:dyDescent="0.2">
      <c r="A19" s="12">
        <v>17</v>
      </c>
      <c r="B19" s="17" t="s">
        <v>17</v>
      </c>
      <c r="C19" s="13" t="s">
        <v>48</v>
      </c>
      <c r="D19" s="14">
        <v>160</v>
      </c>
      <c r="E19" s="14" t="s">
        <v>15</v>
      </c>
      <c r="F19" s="14" t="s">
        <v>15</v>
      </c>
      <c r="G19" s="16">
        <v>37</v>
      </c>
      <c r="H19" s="17">
        <v>10</v>
      </c>
      <c r="I19" s="17">
        <f t="shared" si="1"/>
        <v>3.7</v>
      </c>
      <c r="J19" s="12">
        <v>4</v>
      </c>
      <c r="K19" s="17">
        <v>1</v>
      </c>
      <c r="L19" s="14">
        <v>160</v>
      </c>
      <c r="M19" s="16">
        <v>37</v>
      </c>
      <c r="N19" s="18">
        <v>45443</v>
      </c>
      <c r="O19" s="24" t="s">
        <v>47</v>
      </c>
      <c r="R19" s="12"/>
    </row>
    <row r="20" spans="1:19" s="19" customFormat="1" ht="24.95" customHeight="1" x14ac:dyDescent="0.2">
      <c r="A20" s="12">
        <v>18</v>
      </c>
      <c r="B20" s="17" t="s">
        <v>15</v>
      </c>
      <c r="C20" s="13" t="s">
        <v>53</v>
      </c>
      <c r="D20" s="14">
        <v>157</v>
      </c>
      <c r="E20" s="14" t="s">
        <v>15</v>
      </c>
      <c r="F20" s="15" t="s">
        <v>15</v>
      </c>
      <c r="G20" s="12">
        <v>65</v>
      </c>
      <c r="H20" s="12">
        <v>12</v>
      </c>
      <c r="I20" s="17">
        <f t="shared" si="1"/>
        <v>5.416666666666667</v>
      </c>
      <c r="J20" s="12">
        <v>4</v>
      </c>
      <c r="K20" s="17" t="s">
        <v>15</v>
      </c>
      <c r="L20" s="14">
        <v>74381</v>
      </c>
      <c r="M20" s="16">
        <v>15879</v>
      </c>
      <c r="N20" s="18">
        <v>44981</v>
      </c>
      <c r="O20" s="24" t="s">
        <v>14</v>
      </c>
      <c r="R20" s="12"/>
    </row>
    <row r="21" spans="1:19" s="19" customFormat="1" ht="24.95" customHeight="1" x14ac:dyDescent="0.2">
      <c r="A21" s="12">
        <v>19</v>
      </c>
      <c r="B21" s="17" t="s">
        <v>15</v>
      </c>
      <c r="C21" s="20" t="s">
        <v>54</v>
      </c>
      <c r="D21" s="14">
        <v>97</v>
      </c>
      <c r="E21" s="14" t="s">
        <v>15</v>
      </c>
      <c r="F21" s="15" t="s">
        <v>15</v>
      </c>
      <c r="G21" s="12">
        <v>39</v>
      </c>
      <c r="H21" s="12">
        <v>12</v>
      </c>
      <c r="I21" s="17">
        <f t="shared" si="1"/>
        <v>3.25</v>
      </c>
      <c r="J21" s="12">
        <v>4</v>
      </c>
      <c r="K21" s="17" t="s">
        <v>15</v>
      </c>
      <c r="L21" s="14">
        <v>171400</v>
      </c>
      <c r="M21" s="16">
        <v>35709</v>
      </c>
      <c r="N21" s="18">
        <v>44925</v>
      </c>
      <c r="O21" s="29" t="s">
        <v>14</v>
      </c>
      <c r="R21" s="12"/>
    </row>
    <row r="22" spans="1:19" s="19" customFormat="1" ht="24.95" customHeight="1" x14ac:dyDescent="0.2">
      <c r="A22" s="12">
        <v>20</v>
      </c>
      <c r="B22" s="17" t="s">
        <v>15</v>
      </c>
      <c r="C22" s="20" t="s">
        <v>55</v>
      </c>
      <c r="D22" s="14">
        <v>81</v>
      </c>
      <c r="E22" s="14" t="s">
        <v>15</v>
      </c>
      <c r="F22" s="15" t="s">
        <v>15</v>
      </c>
      <c r="G22" s="12">
        <v>13</v>
      </c>
      <c r="H22" s="12">
        <v>1</v>
      </c>
      <c r="I22" s="17">
        <f t="shared" si="1"/>
        <v>13</v>
      </c>
      <c r="J22" s="12">
        <v>1</v>
      </c>
      <c r="K22" s="17" t="s">
        <v>15</v>
      </c>
      <c r="L22" s="14">
        <v>362120</v>
      </c>
      <c r="M22" s="16">
        <v>51906</v>
      </c>
      <c r="N22" s="18">
        <v>45310</v>
      </c>
      <c r="O22" s="29" t="s">
        <v>57</v>
      </c>
      <c r="R22" s="12"/>
    </row>
    <row r="23" spans="1:19" s="19" customFormat="1" ht="24.95" customHeight="1" x14ac:dyDescent="0.2">
      <c r="A23" s="12">
        <v>21</v>
      </c>
      <c r="B23" s="17">
        <v>14</v>
      </c>
      <c r="C23" s="13" t="s">
        <v>37</v>
      </c>
      <c r="D23" s="14">
        <v>45</v>
      </c>
      <c r="E23" s="14">
        <v>312</v>
      </c>
      <c r="F23" s="15">
        <f t="shared" ref="F23:F24" si="2">(D23-E23)/E23</f>
        <v>-0.85576923076923073</v>
      </c>
      <c r="G23" s="12">
        <v>8</v>
      </c>
      <c r="H23" s="12">
        <v>1</v>
      </c>
      <c r="I23" s="17">
        <f t="shared" si="1"/>
        <v>8</v>
      </c>
      <c r="J23" s="12">
        <v>1</v>
      </c>
      <c r="K23" s="17">
        <v>7</v>
      </c>
      <c r="L23" s="14">
        <v>95032</v>
      </c>
      <c r="M23" s="16">
        <v>13051</v>
      </c>
      <c r="N23" s="18">
        <v>45401</v>
      </c>
      <c r="O23" s="24" t="s">
        <v>11</v>
      </c>
      <c r="R23" s="12"/>
    </row>
    <row r="24" spans="1:19" s="19" customFormat="1" ht="24.75" customHeight="1" x14ac:dyDescent="0.2">
      <c r="A24" s="12">
        <v>22</v>
      </c>
      <c r="B24" s="17">
        <v>28</v>
      </c>
      <c r="C24" s="20" t="s">
        <v>41</v>
      </c>
      <c r="D24" s="14">
        <v>44</v>
      </c>
      <c r="E24" s="14">
        <v>8</v>
      </c>
      <c r="F24" s="15">
        <f t="shared" si="2"/>
        <v>4.5</v>
      </c>
      <c r="G24" s="12">
        <v>8</v>
      </c>
      <c r="H24" s="12">
        <v>1</v>
      </c>
      <c r="I24" s="17">
        <f t="shared" si="1"/>
        <v>8</v>
      </c>
      <c r="J24" s="12">
        <v>1</v>
      </c>
      <c r="K24" s="17">
        <v>8</v>
      </c>
      <c r="L24" s="14">
        <v>76548</v>
      </c>
      <c r="M24" s="16">
        <v>11296</v>
      </c>
      <c r="N24" s="18">
        <v>45394</v>
      </c>
      <c r="O24" s="29" t="s">
        <v>45</v>
      </c>
      <c r="R24" s="12"/>
    </row>
    <row r="25" spans="1:19" s="21" customFormat="1" ht="24.75" customHeight="1" x14ac:dyDescent="0.15">
      <c r="A25" s="12">
        <v>23</v>
      </c>
      <c r="B25" s="17">
        <v>21</v>
      </c>
      <c r="C25" s="20" t="s">
        <v>42</v>
      </c>
      <c r="D25" s="14">
        <v>38</v>
      </c>
      <c r="E25" s="14">
        <v>53</v>
      </c>
      <c r="F25" s="15">
        <f>(D25-E25)/E25</f>
        <v>-0.28301886792452829</v>
      </c>
      <c r="G25" s="12">
        <v>8</v>
      </c>
      <c r="H25" s="12">
        <v>1</v>
      </c>
      <c r="I25" s="17">
        <f t="shared" si="1"/>
        <v>8</v>
      </c>
      <c r="J25" s="12">
        <v>1</v>
      </c>
      <c r="K25" s="17" t="s">
        <v>15</v>
      </c>
      <c r="L25" s="14">
        <v>20534</v>
      </c>
      <c r="M25" s="16">
        <v>2066</v>
      </c>
      <c r="N25" s="18">
        <v>45365</v>
      </c>
      <c r="O25" s="29" t="s">
        <v>23</v>
      </c>
      <c r="R25" s="12"/>
      <c r="S25" s="19"/>
    </row>
    <row r="26" spans="1:19" s="21" customFormat="1" ht="24.95" customHeight="1" x14ac:dyDescent="0.15">
      <c r="A26" s="12">
        <v>24</v>
      </c>
      <c r="B26" s="17">
        <v>17</v>
      </c>
      <c r="C26" s="20" t="s">
        <v>40</v>
      </c>
      <c r="D26" s="14">
        <v>28</v>
      </c>
      <c r="E26" s="14">
        <v>134</v>
      </c>
      <c r="F26" s="15">
        <f t="shared" ref="F26:F28" si="3">(D26-E26)/E26</f>
        <v>-0.79104477611940294</v>
      </c>
      <c r="G26" s="12">
        <v>7</v>
      </c>
      <c r="H26" s="12">
        <v>2</v>
      </c>
      <c r="I26" s="17">
        <f t="shared" si="1"/>
        <v>3.5</v>
      </c>
      <c r="J26" s="12">
        <v>1</v>
      </c>
      <c r="K26" s="17">
        <v>6</v>
      </c>
      <c r="L26" s="14">
        <v>30522</v>
      </c>
      <c r="M26" s="16">
        <v>5923</v>
      </c>
      <c r="N26" s="18">
        <v>45408</v>
      </c>
      <c r="O26" s="29" t="s">
        <v>11</v>
      </c>
      <c r="R26" s="12"/>
      <c r="S26" s="19"/>
    </row>
    <row r="27" spans="1:19" s="21" customFormat="1" ht="24.75" customHeight="1" x14ac:dyDescent="0.15">
      <c r="A27" s="12">
        <v>25</v>
      </c>
      <c r="B27" s="10">
        <v>11</v>
      </c>
      <c r="C27" s="7" t="s">
        <v>33</v>
      </c>
      <c r="D27" s="8">
        <v>23</v>
      </c>
      <c r="E27" s="8">
        <v>673</v>
      </c>
      <c r="F27" s="15">
        <f t="shared" si="3"/>
        <v>-0.96582466567607728</v>
      </c>
      <c r="G27" s="6">
        <v>5</v>
      </c>
      <c r="H27" s="10" t="s">
        <v>15</v>
      </c>
      <c r="I27" s="10" t="s">
        <v>15</v>
      </c>
      <c r="J27" s="6">
        <v>1</v>
      </c>
      <c r="K27" s="10">
        <v>3</v>
      </c>
      <c r="L27" s="8">
        <v>9103</v>
      </c>
      <c r="M27" s="9">
        <v>1609</v>
      </c>
      <c r="N27" s="11">
        <v>45429</v>
      </c>
      <c r="O27" s="25" t="s">
        <v>13</v>
      </c>
      <c r="R27" s="12"/>
      <c r="S27" s="19"/>
    </row>
    <row r="28" spans="1:19" s="21" customFormat="1" ht="24.75" customHeight="1" x14ac:dyDescent="0.15">
      <c r="A28" s="12">
        <v>26</v>
      </c>
      <c r="B28" s="10">
        <v>26</v>
      </c>
      <c r="C28" s="7" t="s">
        <v>56</v>
      </c>
      <c r="D28" s="8">
        <v>10</v>
      </c>
      <c r="E28" s="8">
        <v>15</v>
      </c>
      <c r="F28" s="15">
        <f t="shared" si="3"/>
        <v>-0.33333333333333331</v>
      </c>
      <c r="G28" s="6">
        <v>2</v>
      </c>
      <c r="H28" s="10" t="s">
        <v>15</v>
      </c>
      <c r="I28" s="10" t="s">
        <v>15</v>
      </c>
      <c r="J28" s="6">
        <v>1</v>
      </c>
      <c r="K28" s="10" t="s">
        <v>15</v>
      </c>
      <c r="L28" s="8">
        <v>24347</v>
      </c>
      <c r="M28" s="9">
        <v>4948</v>
      </c>
      <c r="N28" s="11">
        <v>45394</v>
      </c>
      <c r="O28" s="25" t="s">
        <v>13</v>
      </c>
    </row>
    <row r="29" spans="1:19" s="28" customFormat="1" ht="24.95" customHeight="1" x14ac:dyDescent="0.2">
      <c r="A29" s="36" t="s">
        <v>24</v>
      </c>
      <c r="B29" s="43"/>
      <c r="C29" s="37" t="s">
        <v>59</v>
      </c>
      <c r="D29" s="38">
        <f>SUBTOTAL(109,Table132[Pajamos 
(GBO)])</f>
        <v>145669</v>
      </c>
      <c r="E29" s="38" t="s">
        <v>58</v>
      </c>
      <c r="F29" s="39">
        <f t="shared" ref="F29" si="4">(D29-E29)/E29</f>
        <v>-3.843234334716989E-3</v>
      </c>
      <c r="G29" s="40">
        <f>SUBTOTAL(109,Table132[Žiūrovų sk. 
(ADM)])</f>
        <v>22679</v>
      </c>
      <c r="H29" s="36"/>
      <c r="I29" s="36"/>
      <c r="J29" s="36"/>
      <c r="K29" s="45"/>
      <c r="L29" s="41"/>
      <c r="M29" s="36"/>
      <c r="N29" s="36"/>
      <c r="O29" s="36" t="s">
        <v>24</v>
      </c>
    </row>
    <row r="30" spans="1:19" hidden="1" x14ac:dyDescent="0.15">
      <c r="F30" s="3"/>
      <c r="L30" s="2"/>
    </row>
    <row r="31" spans="1:19" hidden="1" x14ac:dyDescent="0.15">
      <c r="F31" s="3"/>
      <c r="L31" s="2"/>
    </row>
    <row r="32" spans="1:19" hidden="1" x14ac:dyDescent="0.15">
      <c r="F32" s="3"/>
      <c r="L32" s="2"/>
    </row>
    <row r="33" spans="6:12" hidden="1" x14ac:dyDescent="0.15">
      <c r="F33" s="3"/>
      <c r="L33" s="2"/>
    </row>
    <row r="34" spans="6:12" hidden="1" x14ac:dyDescent="0.15">
      <c r="F34" s="3"/>
      <c r="L34" s="2"/>
    </row>
    <row r="35" spans="6:12" hidden="1" x14ac:dyDescent="0.15">
      <c r="F35" s="3"/>
      <c r="L35" s="2"/>
    </row>
    <row r="36" spans="6:12" hidden="1" x14ac:dyDescent="0.15">
      <c r="F36" s="3"/>
      <c r="L36" s="2"/>
    </row>
    <row r="37" spans="6:12" hidden="1" x14ac:dyDescent="0.15">
      <c r="F37" s="3"/>
      <c r="L37" s="2"/>
    </row>
    <row r="38" spans="6:12" hidden="1" x14ac:dyDescent="0.15">
      <c r="F38" s="3"/>
      <c r="L38" s="2"/>
    </row>
    <row r="39" spans="6:12" hidden="1" x14ac:dyDescent="0.15">
      <c r="F39" s="3"/>
      <c r="L39" s="2"/>
    </row>
    <row r="40" spans="6:12" hidden="1" x14ac:dyDescent="0.15">
      <c r="F40" s="3"/>
      <c r="L40" s="2"/>
    </row>
    <row r="41" spans="6:12" hidden="1" x14ac:dyDescent="0.15">
      <c r="F41" s="3"/>
      <c r="L41" s="2"/>
    </row>
    <row r="42" spans="6:12" hidden="1" x14ac:dyDescent="0.15">
      <c r="F42" s="3"/>
      <c r="L42" s="2"/>
    </row>
    <row r="43" spans="6:12" hidden="1" x14ac:dyDescent="0.15">
      <c r="F43" s="3"/>
    </row>
    <row r="44" spans="6:12" hidden="1" x14ac:dyDescent="0.15">
      <c r="F44" s="3"/>
    </row>
    <row r="45" spans="6:12" hidden="1" x14ac:dyDescent="0.15">
      <c r="F45" s="3"/>
    </row>
    <row r="46" spans="6:12" hidden="1" x14ac:dyDescent="0.15">
      <c r="F46" s="3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2" ma:contentTypeDescription="Kurkite naują dokumentą." ma:contentTypeScope="" ma:versionID="1a4ba0a1216ef8e2cee9160308e41cb2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0d55d5368764aa525b9fbad433747ccd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25A509-C6D8-4797-94C3-5B77893AA6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EF1D9D-06CB-40B7-AC86-517BEFDB28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06.14-06.16</vt:lpstr>
      <vt:lpstr>06.07-06.09 </vt:lpstr>
      <vt:lpstr>05.31-06.02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</dc:creator>
  <cp:lastModifiedBy>Austė Jucytė</cp:lastModifiedBy>
  <cp:lastPrinted>2023-04-24T11:09:18Z</cp:lastPrinted>
  <dcterms:created xsi:type="dcterms:W3CDTF">2023-04-24T05:36:19Z</dcterms:created>
  <dcterms:modified xsi:type="dcterms:W3CDTF">2024-06-17T11:57:11Z</dcterms:modified>
</cp:coreProperties>
</file>